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13335" windowHeight="5100" tabRatio="158"/>
  </bookViews>
  <sheets>
    <sheet name="Worksheet" sheetId="10" r:id="rId1"/>
  </sheets>
  <definedNames>
    <definedName name="_xlnm.Print_Area" localSheetId="0">Worksheet!$B$1:$AU$185</definedName>
  </definedNames>
  <calcPr calcId="125725"/>
  <fileRecoveryPr repairLoad="1"/>
</workbook>
</file>

<file path=xl/calcChain.xml><?xml version="1.0" encoding="utf-8"?>
<calcChain xmlns="http://schemas.openxmlformats.org/spreadsheetml/2006/main">
  <c r="K175" i="10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C192"/>
  <c r="AG42"/>
  <c r="AG43"/>
  <c r="AG44"/>
  <c r="AG45"/>
  <c r="AG46"/>
  <c r="AG47"/>
  <c r="AG48"/>
  <c r="AG49"/>
  <c r="AG50"/>
  <c r="AG51"/>
  <c r="AG52"/>
  <c r="AG53"/>
  <c r="AG54"/>
  <c r="AG55"/>
  <c r="AG56"/>
  <c r="AG57"/>
  <c r="AG58"/>
  <c r="AG59"/>
  <c r="AG60"/>
  <c r="AG61"/>
  <c r="AG62"/>
  <c r="AG63"/>
  <c r="AG64"/>
  <c r="AG65"/>
  <c r="AG66"/>
  <c r="AG67"/>
  <c r="AG68"/>
  <c r="AG69"/>
  <c r="AG70"/>
  <c r="AG71"/>
  <c r="AG72"/>
  <c r="AG73"/>
  <c r="AG74"/>
  <c r="AG75"/>
  <c r="AG76"/>
  <c r="AG77"/>
  <c r="AG78"/>
  <c r="AG79"/>
  <c r="AG80"/>
  <c r="AG81"/>
  <c r="AG82"/>
  <c r="AG83"/>
  <c r="AG84"/>
  <c r="AG85"/>
  <c r="AG86"/>
  <c r="AG87"/>
  <c r="AG88"/>
  <c r="AG89"/>
  <c r="AG90"/>
  <c r="AG91"/>
  <c r="AG92"/>
  <c r="AG93"/>
  <c r="AG94"/>
  <c r="AG95"/>
  <c r="AG96"/>
  <c r="AG97"/>
  <c r="AG98"/>
  <c r="AG99"/>
  <c r="AG100"/>
  <c r="AG101"/>
  <c r="AG102"/>
  <c r="AG103"/>
  <c r="AG104"/>
  <c r="AG105"/>
  <c r="AG106"/>
  <c r="AG107"/>
  <c r="AG108"/>
  <c r="AG109"/>
  <c r="AG110"/>
  <c r="AG111"/>
  <c r="AG112"/>
  <c r="AG113"/>
  <c r="AG114"/>
  <c r="AG115"/>
  <c r="AG116"/>
  <c r="AG117"/>
  <c r="AG118"/>
  <c r="AG119"/>
  <c r="AG120"/>
  <c r="AG121"/>
  <c r="AG122"/>
  <c r="AG123"/>
  <c r="AG124"/>
  <c r="AG125"/>
  <c r="AG126"/>
  <c r="AG127"/>
  <c r="AG128"/>
  <c r="AG129"/>
  <c r="AG130"/>
  <c r="AG131"/>
  <c r="AG132"/>
  <c r="AG133"/>
  <c r="AG134"/>
  <c r="AG135"/>
  <c r="AG136"/>
  <c r="AG137"/>
  <c r="AG138"/>
  <c r="AG139"/>
  <c r="AG140"/>
  <c r="AG141"/>
  <c r="AG142"/>
  <c r="AG143"/>
  <c r="AG144"/>
  <c r="AG145"/>
  <c r="AG146"/>
  <c r="AG147"/>
  <c r="AG148"/>
  <c r="AG149"/>
  <c r="AG150"/>
  <c r="AG151"/>
  <c r="AG152"/>
  <c r="AG153"/>
  <c r="AG154"/>
  <c r="AG155"/>
  <c r="AG156"/>
  <c r="AG157"/>
  <c r="AG158"/>
  <c r="AG159"/>
  <c r="AG160"/>
  <c r="AG161"/>
  <c r="AG162"/>
  <c r="AG163"/>
  <c r="AG164"/>
  <c r="AG165"/>
  <c r="AG166"/>
  <c r="AG167"/>
  <c r="AG168"/>
  <c r="AG169"/>
  <c r="AG170"/>
  <c r="AG171"/>
  <c r="AG172"/>
  <c r="AG173"/>
  <c r="AG174"/>
  <c r="AG175"/>
  <c r="AG176"/>
  <c r="AF42"/>
  <c r="AF43" s="1"/>
  <c r="AF44" s="1"/>
  <c r="AF45" s="1"/>
  <c r="AF46" s="1"/>
  <c r="AF47" s="1"/>
  <c r="AF48" s="1"/>
  <c r="AF49" s="1"/>
  <c r="AF50" s="1"/>
  <c r="AF51" s="1"/>
  <c r="AF52" s="1"/>
  <c r="AF53" s="1"/>
  <c r="AF54" s="1"/>
  <c r="AF55" s="1"/>
  <c r="AF56" s="1"/>
  <c r="AF57" s="1"/>
  <c r="AF58" s="1"/>
  <c r="AF59" s="1"/>
  <c r="AF60" s="1"/>
  <c r="AF61" s="1"/>
  <c r="AF62" s="1"/>
  <c r="AF63" s="1"/>
  <c r="AF64" s="1"/>
  <c r="AF65" s="1"/>
  <c r="AF66" s="1"/>
  <c r="AF67" s="1"/>
  <c r="AF68" s="1"/>
  <c r="AF69" s="1"/>
  <c r="AF70" s="1"/>
  <c r="AF71" s="1"/>
  <c r="AF72" s="1"/>
  <c r="AF73" s="1"/>
  <c r="AF74" s="1"/>
  <c r="AF75" s="1"/>
  <c r="AF76" s="1"/>
  <c r="AF77" s="1"/>
  <c r="AF78" s="1"/>
  <c r="AF79" s="1"/>
  <c r="AF80" s="1"/>
  <c r="AF81" s="1"/>
  <c r="AF82" s="1"/>
  <c r="AF83" s="1"/>
  <c r="AF84" s="1"/>
  <c r="AF85" s="1"/>
  <c r="AF86" s="1"/>
  <c r="AF87" s="1"/>
  <c r="AF88" s="1"/>
  <c r="AF89" s="1"/>
  <c r="AF90" s="1"/>
  <c r="AF91" s="1"/>
  <c r="AF92" s="1"/>
  <c r="AF93" s="1"/>
  <c r="AF94" s="1"/>
  <c r="AF95" s="1"/>
  <c r="AF96" s="1"/>
  <c r="AF97" s="1"/>
  <c r="AF98" s="1"/>
  <c r="AF99" s="1"/>
  <c r="AF100" s="1"/>
  <c r="AF101" s="1"/>
  <c r="AF102" s="1"/>
  <c r="AF103" s="1"/>
  <c r="AF104" s="1"/>
  <c r="AF105" s="1"/>
  <c r="AF106" s="1"/>
  <c r="AF107" s="1"/>
  <c r="AF108" s="1"/>
  <c r="AF109" s="1"/>
  <c r="AF110" s="1"/>
  <c r="AF111" s="1"/>
  <c r="AF112" s="1"/>
  <c r="AF113" s="1"/>
  <c r="AF114" s="1"/>
  <c r="AF115" s="1"/>
  <c r="AF116" s="1"/>
  <c r="AF117" s="1"/>
  <c r="AF118" s="1"/>
  <c r="AF119" s="1"/>
  <c r="AF120" s="1"/>
  <c r="AF121" s="1"/>
  <c r="AF122" s="1"/>
  <c r="AF123" s="1"/>
  <c r="AF124" s="1"/>
  <c r="AF125" s="1"/>
  <c r="AF126" s="1"/>
  <c r="AF127" s="1"/>
  <c r="AF128" s="1"/>
  <c r="AF129" s="1"/>
  <c r="AF130" s="1"/>
  <c r="AF131" s="1"/>
  <c r="AF132" s="1"/>
  <c r="AF133" s="1"/>
  <c r="AF134" s="1"/>
  <c r="AF135" s="1"/>
  <c r="AF136" s="1"/>
  <c r="AF137" s="1"/>
  <c r="AF138" s="1"/>
  <c r="AF139" s="1"/>
  <c r="AF140" s="1"/>
  <c r="AF141" s="1"/>
  <c r="AF142" s="1"/>
  <c r="AF143" s="1"/>
  <c r="AF144" s="1"/>
  <c r="AF145" s="1"/>
  <c r="AF146" s="1"/>
  <c r="AF147" s="1"/>
  <c r="AF148" s="1"/>
  <c r="AF149" s="1"/>
  <c r="AF150" s="1"/>
  <c r="AF151" s="1"/>
  <c r="AF152" s="1"/>
  <c r="AF153" s="1"/>
  <c r="AF154" s="1"/>
  <c r="AF155" s="1"/>
  <c r="AF156" s="1"/>
  <c r="AF157" s="1"/>
  <c r="AF158" s="1"/>
  <c r="AF159" s="1"/>
  <c r="AF160" s="1"/>
  <c r="AF161" s="1"/>
  <c r="AF162" s="1"/>
  <c r="AF163" s="1"/>
  <c r="AF164" s="1"/>
  <c r="AF165" s="1"/>
  <c r="AF166" s="1"/>
  <c r="AF167" s="1"/>
  <c r="AF168" s="1"/>
  <c r="AF169" s="1"/>
  <c r="AF170" s="1"/>
  <c r="AF171" s="1"/>
  <c r="AF172" s="1"/>
  <c r="AF173" s="1"/>
  <c r="AF174" s="1"/>
  <c r="AF175" s="1"/>
  <c r="J23"/>
  <c r="J25" s="1"/>
  <c r="I23"/>
  <c r="I25" s="1"/>
  <c r="J20"/>
  <c r="I20"/>
  <c r="J19"/>
  <c r="I19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V110"/>
  <c r="V111"/>
  <c r="V112"/>
  <c r="V113"/>
  <c r="V114"/>
  <c r="V115"/>
  <c r="V116"/>
  <c r="V117"/>
  <c r="V118"/>
  <c r="V119"/>
  <c r="V120"/>
  <c r="V121"/>
  <c r="V122"/>
  <c r="V123"/>
  <c r="V124"/>
  <c r="V125"/>
  <c r="V126"/>
  <c r="V127"/>
  <c r="V128"/>
  <c r="V129"/>
  <c r="V130"/>
  <c r="V131"/>
  <c r="V132"/>
  <c r="V133"/>
  <c r="V134"/>
  <c r="V135"/>
  <c r="V136"/>
  <c r="V137"/>
  <c r="V138"/>
  <c r="V139"/>
  <c r="V140"/>
  <c r="V141"/>
  <c r="V142"/>
  <c r="V143"/>
  <c r="V144"/>
  <c r="V145"/>
  <c r="V146"/>
  <c r="V147"/>
  <c r="V148"/>
  <c r="V149"/>
  <c r="V150"/>
  <c r="V151"/>
  <c r="V152"/>
  <c r="V153"/>
  <c r="V154"/>
  <c r="V155"/>
  <c r="V156"/>
  <c r="V157"/>
  <c r="V158"/>
  <c r="V159"/>
  <c r="V160"/>
  <c r="V161"/>
  <c r="V162"/>
  <c r="V163"/>
  <c r="V164"/>
  <c r="V165"/>
  <c r="V166"/>
  <c r="V167"/>
  <c r="V168"/>
  <c r="V169"/>
  <c r="V170"/>
  <c r="V171"/>
  <c r="V172"/>
  <c r="V173"/>
  <c r="V174"/>
  <c r="V175"/>
  <c r="V41"/>
  <c r="L42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D200"/>
  <c r="C200" s="1"/>
  <c r="D199"/>
  <c r="C199" s="1"/>
  <c r="D198"/>
  <c r="C198" s="1"/>
  <c r="C42"/>
  <c r="D42" s="1"/>
  <c r="D194"/>
  <c r="C194" s="1"/>
  <c r="D195"/>
  <c r="C195" s="1"/>
  <c r="D196"/>
  <c r="C196" s="1"/>
  <c r="D197"/>
  <c r="C197" s="1"/>
  <c r="D193"/>
  <c r="C193" s="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41"/>
  <c r="B42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J42"/>
  <c r="I43"/>
  <c r="I72" l="1"/>
  <c r="J73"/>
  <c r="I74"/>
  <c r="J75"/>
  <c r="I76"/>
  <c r="J77"/>
  <c r="I78"/>
  <c r="J79"/>
  <c r="I80"/>
  <c r="J81"/>
  <c r="I82"/>
  <c r="J83"/>
  <c r="I84"/>
  <c r="J85"/>
  <c r="I86"/>
  <c r="J87"/>
  <c r="I88"/>
  <c r="J89"/>
  <c r="I90"/>
  <c r="J91"/>
  <c r="I92"/>
  <c r="J93"/>
  <c r="I94"/>
  <c r="J95"/>
  <c r="I96"/>
  <c r="J97"/>
  <c r="I98"/>
  <c r="J99"/>
  <c r="I100"/>
  <c r="J101"/>
  <c r="I102"/>
  <c r="J103"/>
  <c r="I104"/>
  <c r="J105"/>
  <c r="I106"/>
  <c r="J107"/>
  <c r="I108"/>
  <c r="J109"/>
  <c r="I110"/>
  <c r="J111"/>
  <c r="I112"/>
  <c r="J113"/>
  <c r="I114"/>
  <c r="J115"/>
  <c r="I116"/>
  <c r="J117"/>
  <c r="I118"/>
  <c r="J119"/>
  <c r="I120"/>
  <c r="J121"/>
  <c r="I122"/>
  <c r="J123"/>
  <c r="I124"/>
  <c r="J125"/>
  <c r="I126"/>
  <c r="J127"/>
  <c r="I128"/>
  <c r="J129"/>
  <c r="I130"/>
  <c r="J131"/>
  <c r="I132"/>
  <c r="J133"/>
  <c r="I134"/>
  <c r="J135"/>
  <c r="I136"/>
  <c r="J137"/>
  <c r="I138"/>
  <c r="J139"/>
  <c r="I140"/>
  <c r="J141"/>
  <c r="I142"/>
  <c r="J143"/>
  <c r="I144"/>
  <c r="J145"/>
  <c r="I146"/>
  <c r="J147"/>
  <c r="I148"/>
  <c r="J149"/>
  <c r="I150"/>
  <c r="J151"/>
  <c r="I152"/>
  <c r="J153"/>
  <c r="I154"/>
  <c r="J155"/>
  <c r="I156"/>
  <c r="J157"/>
  <c r="I158"/>
  <c r="J159"/>
  <c r="I160"/>
  <c r="J161"/>
  <c r="I162"/>
  <c r="J163"/>
  <c r="I164"/>
  <c r="J165"/>
  <c r="I166"/>
  <c r="J167"/>
  <c r="I168"/>
  <c r="J169"/>
  <c r="I170"/>
  <c r="J171"/>
  <c r="I172"/>
  <c r="J173"/>
  <c r="I174"/>
  <c r="J175"/>
  <c r="J72"/>
  <c r="I73"/>
  <c r="J74"/>
  <c r="I75"/>
  <c r="J76"/>
  <c r="I77"/>
  <c r="J78"/>
  <c r="I79"/>
  <c r="J80"/>
  <c r="I81"/>
  <c r="J82"/>
  <c r="I83"/>
  <c r="J84"/>
  <c r="I85"/>
  <c r="J86"/>
  <c r="I87"/>
  <c r="J88"/>
  <c r="I89"/>
  <c r="J90"/>
  <c r="I91"/>
  <c r="J92"/>
  <c r="I93"/>
  <c r="J94"/>
  <c r="I95"/>
  <c r="J96"/>
  <c r="I97"/>
  <c r="J98"/>
  <c r="I99"/>
  <c r="J100"/>
  <c r="I101"/>
  <c r="J102"/>
  <c r="I103"/>
  <c r="J104"/>
  <c r="I105"/>
  <c r="J106"/>
  <c r="I107"/>
  <c r="J108"/>
  <c r="I109"/>
  <c r="J110"/>
  <c r="I111"/>
  <c r="J112"/>
  <c r="I113"/>
  <c r="J114"/>
  <c r="I115"/>
  <c r="J116"/>
  <c r="I117"/>
  <c r="J118"/>
  <c r="I119"/>
  <c r="J120"/>
  <c r="I121"/>
  <c r="J122"/>
  <c r="I123"/>
  <c r="J124"/>
  <c r="I125"/>
  <c r="J126"/>
  <c r="I127"/>
  <c r="J128"/>
  <c r="I129"/>
  <c r="J130"/>
  <c r="I131"/>
  <c r="J132"/>
  <c r="I133"/>
  <c r="J134"/>
  <c r="I135"/>
  <c r="J136"/>
  <c r="I137"/>
  <c r="J138"/>
  <c r="I139"/>
  <c r="J140"/>
  <c r="I141"/>
  <c r="J142"/>
  <c r="I143"/>
  <c r="J144"/>
  <c r="I145"/>
  <c r="J146"/>
  <c r="I147"/>
  <c r="J148"/>
  <c r="I149"/>
  <c r="J150"/>
  <c r="I151"/>
  <c r="J152"/>
  <c r="I153"/>
  <c r="J154"/>
  <c r="I155"/>
  <c r="J156"/>
  <c r="I157"/>
  <c r="J158"/>
  <c r="I159"/>
  <c r="J160"/>
  <c r="I161"/>
  <c r="J162"/>
  <c r="I163"/>
  <c r="J164"/>
  <c r="I165"/>
  <c r="J166"/>
  <c r="I167"/>
  <c r="J168"/>
  <c r="I169"/>
  <c r="J170"/>
  <c r="I171"/>
  <c r="J172"/>
  <c r="I173"/>
  <c r="J174"/>
  <c r="I175"/>
  <c r="K179"/>
  <c r="Y44"/>
  <c r="Y46"/>
  <c r="Y48"/>
  <c r="Y50"/>
  <c r="Y52"/>
  <c r="Y54"/>
  <c r="Y56"/>
  <c r="Y58"/>
  <c r="Y60"/>
  <c r="Y62"/>
  <c r="Y64"/>
  <c r="Y66"/>
  <c r="Y68"/>
  <c r="Y70"/>
  <c r="Y72"/>
  <c r="Y74"/>
  <c r="Y76"/>
  <c r="Y78"/>
  <c r="Y80"/>
  <c r="Y82"/>
  <c r="Y84"/>
  <c r="Y86"/>
  <c r="Y88"/>
  <c r="Y90"/>
  <c r="Y92"/>
  <c r="Y94"/>
  <c r="Y96"/>
  <c r="Y98"/>
  <c r="Y100"/>
  <c r="Y102"/>
  <c r="Y104"/>
  <c r="Y106"/>
  <c r="Y108"/>
  <c r="Y110"/>
  <c r="Y112"/>
  <c r="Y114"/>
  <c r="Y116"/>
  <c r="Y118"/>
  <c r="Y120"/>
  <c r="Y122"/>
  <c r="Y124"/>
  <c r="Y126"/>
  <c r="Y128"/>
  <c r="Y130"/>
  <c r="Y132"/>
  <c r="Y134"/>
  <c r="Y136"/>
  <c r="Y138"/>
  <c r="Y140"/>
  <c r="Y142"/>
  <c r="Y144"/>
  <c r="Y146"/>
  <c r="Y148"/>
  <c r="Y150"/>
  <c r="Y152"/>
  <c r="Y154"/>
  <c r="Y156"/>
  <c r="Y158"/>
  <c r="Y160"/>
  <c r="Y162"/>
  <c r="Y164"/>
  <c r="Y166"/>
  <c r="Y168"/>
  <c r="Y170"/>
  <c r="Y172"/>
  <c r="Y174"/>
  <c r="Y42"/>
  <c r="Y41"/>
  <c r="Y43"/>
  <c r="Y45"/>
  <c r="Y47"/>
  <c r="Y49"/>
  <c r="Y51"/>
  <c r="Y53"/>
  <c r="Y55"/>
  <c r="Y57"/>
  <c r="Y59"/>
  <c r="Y61"/>
  <c r="Y63"/>
  <c r="Y65"/>
  <c r="Y67"/>
  <c r="Y69"/>
  <c r="Y71"/>
  <c r="Y73"/>
  <c r="Y75"/>
  <c r="Y77"/>
  <c r="Y175"/>
  <c r="Y171"/>
  <c r="Y167"/>
  <c r="Y163"/>
  <c r="Y159"/>
  <c r="Y155"/>
  <c r="Y151"/>
  <c r="Y147"/>
  <c r="Y143"/>
  <c r="Y139"/>
  <c r="Y135"/>
  <c r="Y131"/>
  <c r="Y127"/>
  <c r="Y123"/>
  <c r="Y119"/>
  <c r="Y115"/>
  <c r="Y111"/>
  <c r="Y107"/>
  <c r="Y103"/>
  <c r="Y99"/>
  <c r="Y95"/>
  <c r="Y91"/>
  <c r="Y87"/>
  <c r="Y83"/>
  <c r="Y79"/>
  <c r="Y173"/>
  <c r="Y169"/>
  <c r="Y165"/>
  <c r="Y161"/>
  <c r="Y157"/>
  <c r="Y153"/>
  <c r="Y149"/>
  <c r="Y145"/>
  <c r="Y141"/>
  <c r="Y137"/>
  <c r="Y133"/>
  <c r="Y129"/>
  <c r="Y125"/>
  <c r="Y121"/>
  <c r="Y117"/>
  <c r="Y113"/>
  <c r="Y109"/>
  <c r="Y105"/>
  <c r="Y101"/>
  <c r="Y97"/>
  <c r="Y93"/>
  <c r="Y89"/>
  <c r="Y85"/>
  <c r="Y81"/>
  <c r="K180"/>
  <c r="I24"/>
  <c r="J24"/>
  <c r="T41"/>
  <c r="U175"/>
  <c r="T174"/>
  <c r="U173"/>
  <c r="T172"/>
  <c r="U171"/>
  <c r="T170"/>
  <c r="U169"/>
  <c r="T168"/>
  <c r="U167"/>
  <c r="T166"/>
  <c r="U165"/>
  <c r="T164"/>
  <c r="U163"/>
  <c r="T162"/>
  <c r="U161"/>
  <c r="T160"/>
  <c r="U159"/>
  <c r="T158"/>
  <c r="U157"/>
  <c r="T156"/>
  <c r="U155"/>
  <c r="T154"/>
  <c r="U153"/>
  <c r="T152"/>
  <c r="U151"/>
  <c r="T150"/>
  <c r="U149"/>
  <c r="T148"/>
  <c r="U147"/>
  <c r="T146"/>
  <c r="U145"/>
  <c r="T144"/>
  <c r="U143"/>
  <c r="T142"/>
  <c r="U141"/>
  <c r="T140"/>
  <c r="U139"/>
  <c r="T138"/>
  <c r="U137"/>
  <c r="T136"/>
  <c r="U135"/>
  <c r="T134"/>
  <c r="U133"/>
  <c r="T132"/>
  <c r="U131"/>
  <c r="T130"/>
  <c r="U129"/>
  <c r="T128"/>
  <c r="U127"/>
  <c r="T126"/>
  <c r="U125"/>
  <c r="T124"/>
  <c r="U123"/>
  <c r="T122"/>
  <c r="U121"/>
  <c r="T120"/>
  <c r="U119"/>
  <c r="T118"/>
  <c r="U117"/>
  <c r="T116"/>
  <c r="U115"/>
  <c r="T114"/>
  <c r="U113"/>
  <c r="T112"/>
  <c r="U111"/>
  <c r="T110"/>
  <c r="U109"/>
  <c r="T108"/>
  <c r="U107"/>
  <c r="T106"/>
  <c r="U105"/>
  <c r="T104"/>
  <c r="U103"/>
  <c r="T102"/>
  <c r="U101"/>
  <c r="T100"/>
  <c r="U99"/>
  <c r="T98"/>
  <c r="U97"/>
  <c r="T96"/>
  <c r="U95"/>
  <c r="T94"/>
  <c r="U93"/>
  <c r="T92"/>
  <c r="U91"/>
  <c r="T90"/>
  <c r="U89"/>
  <c r="T88"/>
  <c r="U87"/>
  <c r="T86"/>
  <c r="U85"/>
  <c r="T84"/>
  <c r="U83"/>
  <c r="T82"/>
  <c r="U81"/>
  <c r="T80"/>
  <c r="U79"/>
  <c r="T78"/>
  <c r="U77"/>
  <c r="T76"/>
  <c r="U75"/>
  <c r="T74"/>
  <c r="U73"/>
  <c r="T72"/>
  <c r="U71"/>
  <c r="T70"/>
  <c r="U69"/>
  <c r="T68"/>
  <c r="U67"/>
  <c r="T66"/>
  <c r="U65"/>
  <c r="T64"/>
  <c r="U63"/>
  <c r="T62"/>
  <c r="U61"/>
  <c r="T60"/>
  <c r="U59"/>
  <c r="T58"/>
  <c r="U57"/>
  <c r="T56"/>
  <c r="U55"/>
  <c r="T54"/>
  <c r="U53"/>
  <c r="T52"/>
  <c r="U51"/>
  <c r="T50"/>
  <c r="U49"/>
  <c r="T48"/>
  <c r="U47"/>
  <c r="T46"/>
  <c r="U45"/>
  <c r="T44"/>
  <c r="U43"/>
  <c r="T42"/>
  <c r="T175"/>
  <c r="U174"/>
  <c r="T173"/>
  <c r="U172"/>
  <c r="T171"/>
  <c r="U170"/>
  <c r="T169"/>
  <c r="U168"/>
  <c r="T167"/>
  <c r="U166"/>
  <c r="T165"/>
  <c r="U164"/>
  <c r="T163"/>
  <c r="U162"/>
  <c r="T161"/>
  <c r="U160"/>
  <c r="T159"/>
  <c r="U158"/>
  <c r="T157"/>
  <c r="U156"/>
  <c r="T155"/>
  <c r="U154"/>
  <c r="T153"/>
  <c r="U152"/>
  <c r="T151"/>
  <c r="U150"/>
  <c r="T149"/>
  <c r="U148"/>
  <c r="T147"/>
  <c r="U146"/>
  <c r="T145"/>
  <c r="U144"/>
  <c r="T143"/>
  <c r="U142"/>
  <c r="T141"/>
  <c r="U140"/>
  <c r="T139"/>
  <c r="U138"/>
  <c r="T137"/>
  <c r="U136"/>
  <c r="T135"/>
  <c r="U134"/>
  <c r="T133"/>
  <c r="U132"/>
  <c r="T131"/>
  <c r="U130"/>
  <c r="T129"/>
  <c r="U128"/>
  <c r="T127"/>
  <c r="U126"/>
  <c r="T125"/>
  <c r="U124"/>
  <c r="T123"/>
  <c r="U122"/>
  <c r="T121"/>
  <c r="U120"/>
  <c r="T119"/>
  <c r="U118"/>
  <c r="T117"/>
  <c r="U116"/>
  <c r="T115"/>
  <c r="U114"/>
  <c r="T113"/>
  <c r="U112"/>
  <c r="T111"/>
  <c r="U110"/>
  <c r="T109"/>
  <c r="U108"/>
  <c r="T107"/>
  <c r="U106"/>
  <c r="T105"/>
  <c r="U104"/>
  <c r="T103"/>
  <c r="U102"/>
  <c r="T101"/>
  <c r="U100"/>
  <c r="T99"/>
  <c r="U98"/>
  <c r="T97"/>
  <c r="U96"/>
  <c r="T95"/>
  <c r="U94"/>
  <c r="T93"/>
  <c r="U92"/>
  <c r="T91"/>
  <c r="U90"/>
  <c r="T89"/>
  <c r="U88"/>
  <c r="T87"/>
  <c r="U86"/>
  <c r="T85"/>
  <c r="U84"/>
  <c r="T83"/>
  <c r="U82"/>
  <c r="T81"/>
  <c r="U80"/>
  <c r="T79"/>
  <c r="U78"/>
  <c r="T77"/>
  <c r="U76"/>
  <c r="T75"/>
  <c r="U74"/>
  <c r="T73"/>
  <c r="U72"/>
  <c r="T71"/>
  <c r="U70"/>
  <c r="T69"/>
  <c r="U68"/>
  <c r="T67"/>
  <c r="U66"/>
  <c r="T65"/>
  <c r="U64"/>
  <c r="T63"/>
  <c r="U62"/>
  <c r="T61"/>
  <c r="U60"/>
  <c r="T59"/>
  <c r="U58"/>
  <c r="T57"/>
  <c r="U56"/>
  <c r="T55"/>
  <c r="U54"/>
  <c r="T53"/>
  <c r="U52"/>
  <c r="T51"/>
  <c r="U50"/>
  <c r="T49"/>
  <c r="U48"/>
  <c r="T47"/>
  <c r="U46"/>
  <c r="T45"/>
  <c r="U44"/>
  <c r="T43"/>
  <c r="V179"/>
  <c r="V180" s="1"/>
  <c r="C43"/>
  <c r="I41"/>
  <c r="J71"/>
  <c r="I70"/>
  <c r="J69"/>
  <c r="I68"/>
  <c r="J67"/>
  <c r="I66"/>
  <c r="J65"/>
  <c r="I64"/>
  <c r="J63"/>
  <c r="I62"/>
  <c r="J61"/>
  <c r="I60"/>
  <c r="J59"/>
  <c r="I58"/>
  <c r="J57"/>
  <c r="I56"/>
  <c r="J55"/>
  <c r="I54"/>
  <c r="J53"/>
  <c r="I52"/>
  <c r="J51"/>
  <c r="I50"/>
  <c r="J49"/>
  <c r="I48"/>
  <c r="J47"/>
  <c r="I46"/>
  <c r="J45"/>
  <c r="I44"/>
  <c r="J43"/>
  <c r="I42"/>
  <c r="J41"/>
  <c r="I71"/>
  <c r="J70"/>
  <c r="I69"/>
  <c r="J68"/>
  <c r="I67"/>
  <c r="J66"/>
  <c r="I65"/>
  <c r="J64"/>
  <c r="I63"/>
  <c r="J62"/>
  <c r="I61"/>
  <c r="J60"/>
  <c r="I59"/>
  <c r="J58"/>
  <c r="I57"/>
  <c r="J56"/>
  <c r="I55"/>
  <c r="J54"/>
  <c r="I53"/>
  <c r="J52"/>
  <c r="I51"/>
  <c r="J50"/>
  <c r="I49"/>
  <c r="J48"/>
  <c r="I47"/>
  <c r="J46"/>
  <c r="I45"/>
  <c r="J44"/>
  <c r="J179" l="1"/>
  <c r="J180" s="1"/>
  <c r="I179"/>
  <c r="I180" s="1"/>
  <c r="W44"/>
  <c r="W46"/>
  <c r="W48"/>
  <c r="W50"/>
  <c r="W52"/>
  <c r="W54"/>
  <c r="W56"/>
  <c r="W58"/>
  <c r="W60"/>
  <c r="W62"/>
  <c r="W64"/>
  <c r="W66"/>
  <c r="W68"/>
  <c r="W70"/>
  <c r="W72"/>
  <c r="W74"/>
  <c r="W76"/>
  <c r="W78"/>
  <c r="W80"/>
  <c r="W82"/>
  <c r="W84"/>
  <c r="W86"/>
  <c r="W88"/>
  <c r="W90"/>
  <c r="W92"/>
  <c r="W94"/>
  <c r="W96"/>
  <c r="W98"/>
  <c r="W100"/>
  <c r="W102"/>
  <c r="W104"/>
  <c r="W106"/>
  <c r="W108"/>
  <c r="W110"/>
  <c r="W112"/>
  <c r="W114"/>
  <c r="W116"/>
  <c r="W118"/>
  <c r="W120"/>
  <c r="W122"/>
  <c r="W124"/>
  <c r="W126"/>
  <c r="W128"/>
  <c r="W130"/>
  <c r="W132"/>
  <c r="W134"/>
  <c r="W136"/>
  <c r="W138"/>
  <c r="W140"/>
  <c r="W142"/>
  <c r="W144"/>
  <c r="W146"/>
  <c r="W148"/>
  <c r="W150"/>
  <c r="W152"/>
  <c r="W154"/>
  <c r="W156"/>
  <c r="W158"/>
  <c r="W160"/>
  <c r="W162"/>
  <c r="W164"/>
  <c r="W166"/>
  <c r="W168"/>
  <c r="W170"/>
  <c r="W172"/>
  <c r="W174"/>
  <c r="W42"/>
  <c r="W41"/>
  <c r="W43"/>
  <c r="W45"/>
  <c r="W47"/>
  <c r="W49"/>
  <c r="W51"/>
  <c r="W53"/>
  <c r="W55"/>
  <c r="W57"/>
  <c r="W59"/>
  <c r="W61"/>
  <c r="W63"/>
  <c r="W65"/>
  <c r="W67"/>
  <c r="W69"/>
  <c r="W71"/>
  <c r="W73"/>
  <c r="W75"/>
  <c r="W77"/>
  <c r="W79"/>
  <c r="W83"/>
  <c r="W87"/>
  <c r="W91"/>
  <c r="W95"/>
  <c r="W99"/>
  <c r="W103"/>
  <c r="W107"/>
  <c r="W111"/>
  <c r="W115"/>
  <c r="W119"/>
  <c r="W123"/>
  <c r="W127"/>
  <c r="W131"/>
  <c r="W135"/>
  <c r="W139"/>
  <c r="W143"/>
  <c r="W147"/>
  <c r="W151"/>
  <c r="W155"/>
  <c r="W159"/>
  <c r="W163"/>
  <c r="W167"/>
  <c r="W171"/>
  <c r="W175"/>
  <c r="W81"/>
  <c r="W85"/>
  <c r="W89"/>
  <c r="W93"/>
  <c r="W97"/>
  <c r="W101"/>
  <c r="W105"/>
  <c r="W109"/>
  <c r="W113"/>
  <c r="W117"/>
  <c r="W121"/>
  <c r="W125"/>
  <c r="W129"/>
  <c r="W133"/>
  <c r="W137"/>
  <c r="W141"/>
  <c r="W145"/>
  <c r="W149"/>
  <c r="W153"/>
  <c r="W157"/>
  <c r="W161"/>
  <c r="W165"/>
  <c r="W169"/>
  <c r="W173"/>
  <c r="U42"/>
  <c r="U41"/>
  <c r="C44"/>
  <c r="D44" s="1"/>
  <c r="D43"/>
  <c r="N42"/>
  <c r="T179"/>
  <c r="X43" l="1"/>
  <c r="X45"/>
  <c r="X47"/>
  <c r="X49"/>
  <c r="X51"/>
  <c r="X53"/>
  <c r="X55"/>
  <c r="X57"/>
  <c r="X59"/>
  <c r="X61"/>
  <c r="X63"/>
  <c r="X65"/>
  <c r="X67"/>
  <c r="X69"/>
  <c r="X71"/>
  <c r="X73"/>
  <c r="X75"/>
  <c r="X77"/>
  <c r="X79"/>
  <c r="X81"/>
  <c r="X83"/>
  <c r="X85"/>
  <c r="X87"/>
  <c r="X89"/>
  <c r="X91"/>
  <c r="X93"/>
  <c r="X95"/>
  <c r="X97"/>
  <c r="X99"/>
  <c r="X101"/>
  <c r="X103"/>
  <c r="X105"/>
  <c r="X107"/>
  <c r="X109"/>
  <c r="X111"/>
  <c r="X113"/>
  <c r="X115"/>
  <c r="X117"/>
  <c r="X119"/>
  <c r="X121"/>
  <c r="X123"/>
  <c r="X125"/>
  <c r="X127"/>
  <c r="X129"/>
  <c r="X131"/>
  <c r="X133"/>
  <c r="X135"/>
  <c r="X137"/>
  <c r="X139"/>
  <c r="X141"/>
  <c r="X143"/>
  <c r="X145"/>
  <c r="X147"/>
  <c r="X149"/>
  <c r="X151"/>
  <c r="X153"/>
  <c r="X155"/>
  <c r="X157"/>
  <c r="X159"/>
  <c r="X161"/>
  <c r="X163"/>
  <c r="X165"/>
  <c r="X167"/>
  <c r="X169"/>
  <c r="X171"/>
  <c r="X173"/>
  <c r="X175"/>
  <c r="X44"/>
  <c r="X46"/>
  <c r="X48"/>
  <c r="X50"/>
  <c r="X52"/>
  <c r="X54"/>
  <c r="X56"/>
  <c r="X58"/>
  <c r="X60"/>
  <c r="X62"/>
  <c r="X64"/>
  <c r="X66"/>
  <c r="X68"/>
  <c r="X70"/>
  <c r="X72"/>
  <c r="X74"/>
  <c r="X76"/>
  <c r="X80"/>
  <c r="X84"/>
  <c r="X88"/>
  <c r="X92"/>
  <c r="X96"/>
  <c r="X100"/>
  <c r="X104"/>
  <c r="X108"/>
  <c r="X112"/>
  <c r="X116"/>
  <c r="X120"/>
  <c r="X124"/>
  <c r="X128"/>
  <c r="X132"/>
  <c r="X136"/>
  <c r="X140"/>
  <c r="X144"/>
  <c r="X148"/>
  <c r="X152"/>
  <c r="X156"/>
  <c r="X160"/>
  <c r="X164"/>
  <c r="X168"/>
  <c r="X172"/>
  <c r="X42"/>
  <c r="X41"/>
  <c r="X78"/>
  <c r="X82"/>
  <c r="X86"/>
  <c r="X90"/>
  <c r="X94"/>
  <c r="X98"/>
  <c r="X102"/>
  <c r="X106"/>
  <c r="X110"/>
  <c r="X114"/>
  <c r="X118"/>
  <c r="X122"/>
  <c r="X126"/>
  <c r="X130"/>
  <c r="X134"/>
  <c r="X138"/>
  <c r="X142"/>
  <c r="X146"/>
  <c r="X150"/>
  <c r="X154"/>
  <c r="X158"/>
  <c r="X162"/>
  <c r="X166"/>
  <c r="X170"/>
  <c r="X174"/>
  <c r="U179"/>
  <c r="U180" s="1"/>
  <c r="Z42"/>
  <c r="AA42" s="1"/>
  <c r="C45"/>
  <c r="T180"/>
  <c r="N43"/>
  <c r="Z43" s="1"/>
  <c r="AA43" s="1"/>
  <c r="AD43" l="1"/>
  <c r="AB43"/>
  <c r="AC43"/>
  <c r="AB42"/>
  <c r="AC42"/>
  <c r="AD42"/>
  <c r="D45"/>
  <c r="C46"/>
  <c r="N44"/>
  <c r="Z44" l="1"/>
  <c r="AA44" s="1"/>
  <c r="D46"/>
  <c r="C47"/>
  <c r="N45"/>
  <c r="Z45" l="1"/>
  <c r="AA45" s="1"/>
  <c r="AC44"/>
  <c r="AB44"/>
  <c r="AD44"/>
  <c r="D47"/>
  <c r="C48"/>
  <c r="N46"/>
  <c r="AB45" l="1"/>
  <c r="AD45"/>
  <c r="AC45"/>
  <c r="Z46"/>
  <c r="AA46" s="1"/>
  <c r="D48"/>
  <c r="C49"/>
  <c r="N47"/>
  <c r="AD46" l="1"/>
  <c r="AB46"/>
  <c r="AC46"/>
  <c r="Z47"/>
  <c r="AA47" s="1"/>
  <c r="D49"/>
  <c r="C50"/>
  <c r="N48"/>
  <c r="Z48" s="1"/>
  <c r="AA48" s="1"/>
  <c r="AB48" l="1"/>
  <c r="AC48"/>
  <c r="AD48"/>
  <c r="AC47"/>
  <c r="AD47"/>
  <c r="AB47"/>
  <c r="D50"/>
  <c r="C51"/>
  <c r="N49"/>
  <c r="Z49" s="1"/>
  <c r="AA49" s="1"/>
  <c r="AB49" l="1"/>
  <c r="AC49"/>
  <c r="AD49"/>
  <c r="D51"/>
  <c r="C52"/>
  <c r="N50"/>
  <c r="Z50" s="1"/>
  <c r="AA50" s="1"/>
  <c r="AB50" l="1"/>
  <c r="AD50"/>
  <c r="AC50"/>
  <c r="D52"/>
  <c r="C53"/>
  <c r="N51"/>
  <c r="Z51" s="1"/>
  <c r="AA51" s="1"/>
  <c r="AD51" l="1"/>
  <c r="AB51"/>
  <c r="AC51"/>
  <c r="D53"/>
  <c r="C54"/>
  <c r="N52"/>
  <c r="Z52" s="1"/>
  <c r="AA52" s="1"/>
  <c r="AC52" l="1"/>
  <c r="AB52"/>
  <c r="AD52"/>
  <c r="D54"/>
  <c r="C55"/>
  <c r="N53"/>
  <c r="Z53" s="1"/>
  <c r="AA53" s="1"/>
  <c r="AB53" l="1"/>
  <c r="AD53"/>
  <c r="AC53"/>
  <c r="D55"/>
  <c r="C56"/>
  <c r="N54"/>
  <c r="Z54" s="1"/>
  <c r="AA54" s="1"/>
  <c r="AD54" l="1"/>
  <c r="AB54"/>
  <c r="AC54"/>
  <c r="D56"/>
  <c r="C57"/>
  <c r="N55"/>
  <c r="Z55" s="1"/>
  <c r="AA55" s="1"/>
  <c r="AC55" l="1"/>
  <c r="AD55"/>
  <c r="AB55"/>
  <c r="D57"/>
  <c r="C58"/>
  <c r="N56"/>
  <c r="Z56" s="1"/>
  <c r="AA56" s="1"/>
  <c r="AB56" l="1"/>
  <c r="AC56"/>
  <c r="AD56"/>
  <c r="D58"/>
  <c r="C59"/>
  <c r="N57"/>
  <c r="Z57" s="1"/>
  <c r="AA57" s="1"/>
  <c r="AB57" l="1"/>
  <c r="AC57"/>
  <c r="AD57"/>
  <c r="D59"/>
  <c r="C60"/>
  <c r="N58"/>
  <c r="Z58" s="1"/>
  <c r="AA58" s="1"/>
  <c r="AB58" l="1"/>
  <c r="AD58"/>
  <c r="AC58"/>
  <c r="D60"/>
  <c r="C61"/>
  <c r="N59"/>
  <c r="Z59" s="1"/>
  <c r="AA59" s="1"/>
  <c r="AD59" l="1"/>
  <c r="AB59"/>
  <c r="AC59"/>
  <c r="D61"/>
  <c r="C62"/>
  <c r="N60"/>
  <c r="Z60" s="1"/>
  <c r="AA60" s="1"/>
  <c r="AC60" l="1"/>
  <c r="AB60"/>
  <c r="AD60"/>
  <c r="D62"/>
  <c r="C63"/>
  <c r="N61"/>
  <c r="Z61" s="1"/>
  <c r="AA61" s="1"/>
  <c r="AB61" l="1"/>
  <c r="AD61"/>
  <c r="AC61"/>
  <c r="D63"/>
  <c r="C64"/>
  <c r="N62"/>
  <c r="Z62" s="1"/>
  <c r="AA62" s="1"/>
  <c r="AD62" l="1"/>
  <c r="AB62"/>
  <c r="AC62"/>
  <c r="D64"/>
  <c r="C65"/>
  <c r="N63"/>
  <c r="Z63" s="1"/>
  <c r="AA63" s="1"/>
  <c r="AC63" l="1"/>
  <c r="AD63"/>
  <c r="AB63"/>
  <c r="D65"/>
  <c r="C66"/>
  <c r="N64"/>
  <c r="Z64" s="1"/>
  <c r="AA64" s="1"/>
  <c r="AB64" l="1"/>
  <c r="AC64"/>
  <c r="AD64"/>
  <c r="D66"/>
  <c r="C67"/>
  <c r="N65"/>
  <c r="Z65" s="1"/>
  <c r="AA65" s="1"/>
  <c r="AB65" l="1"/>
  <c r="AC65"/>
  <c r="AD65"/>
  <c r="D67"/>
  <c r="C68"/>
  <c r="N66"/>
  <c r="Z66" s="1"/>
  <c r="AA66" s="1"/>
  <c r="AB66" l="1"/>
  <c r="AD66"/>
  <c r="AC66"/>
  <c r="D68"/>
  <c r="C69"/>
  <c r="N67"/>
  <c r="Z67" s="1"/>
  <c r="AA67" s="1"/>
  <c r="AD67" l="1"/>
  <c r="AB67"/>
  <c r="AC67"/>
  <c r="D69"/>
  <c r="C70"/>
  <c r="N68"/>
  <c r="Z68" s="1"/>
  <c r="AA68" s="1"/>
  <c r="AC68" l="1"/>
  <c r="AB68"/>
  <c r="AD68"/>
  <c r="D70"/>
  <c r="C71"/>
  <c r="N69"/>
  <c r="Z69" s="1"/>
  <c r="AA69" s="1"/>
  <c r="AB69" l="1"/>
  <c r="AD69"/>
  <c r="AC69"/>
  <c r="D71"/>
  <c r="C72"/>
  <c r="N70"/>
  <c r="Z70" s="1"/>
  <c r="AA70" s="1"/>
  <c r="AD70" l="1"/>
  <c r="AB70"/>
  <c r="AC70"/>
  <c r="D72"/>
  <c r="C73"/>
  <c r="N71"/>
  <c r="Z71" s="1"/>
  <c r="AA71" s="1"/>
  <c r="AC71" l="1"/>
  <c r="AD71"/>
  <c r="AB71"/>
  <c r="D73"/>
  <c r="C74"/>
  <c r="N72"/>
  <c r="Z72" s="1"/>
  <c r="AA72" s="1"/>
  <c r="AB72" l="1"/>
  <c r="AC72"/>
  <c r="AD72"/>
  <c r="D74"/>
  <c r="C75"/>
  <c r="N73"/>
  <c r="Z73" s="1"/>
  <c r="AA73" s="1"/>
  <c r="AB73" l="1"/>
  <c r="AC73"/>
  <c r="AD73"/>
  <c r="D75"/>
  <c r="C76"/>
  <c r="N74"/>
  <c r="Z74" s="1"/>
  <c r="AA74" s="1"/>
  <c r="AB74" l="1"/>
  <c r="AD74"/>
  <c r="AC74"/>
  <c r="D76"/>
  <c r="C77"/>
  <c r="N75"/>
  <c r="Z75" s="1"/>
  <c r="AA75" s="1"/>
  <c r="AD75" l="1"/>
  <c r="AB75"/>
  <c r="AC75"/>
  <c r="D77"/>
  <c r="C78"/>
  <c r="N76"/>
  <c r="Z76" s="1"/>
  <c r="AA76" s="1"/>
  <c r="AC76" l="1"/>
  <c r="AB76"/>
  <c r="AD76"/>
  <c r="D78"/>
  <c r="C79"/>
  <c r="N77"/>
  <c r="Z77" s="1"/>
  <c r="AA77" s="1"/>
  <c r="AB77" l="1"/>
  <c r="AD77"/>
  <c r="AC77"/>
  <c r="D79"/>
  <c r="C80"/>
  <c r="N78"/>
  <c r="Z78" s="1"/>
  <c r="AA78" s="1"/>
  <c r="AD78" l="1"/>
  <c r="AB78"/>
  <c r="AC78"/>
  <c r="D80"/>
  <c r="C81"/>
  <c r="N79"/>
  <c r="Z79" s="1"/>
  <c r="AA79" s="1"/>
  <c r="AC79" l="1"/>
  <c r="AD79"/>
  <c r="AB79"/>
  <c r="D81"/>
  <c r="C82"/>
  <c r="N80"/>
  <c r="Z80" s="1"/>
  <c r="AA80" s="1"/>
  <c r="AB80" l="1"/>
  <c r="AC80"/>
  <c r="AD80"/>
  <c r="C83"/>
  <c r="D82"/>
  <c r="N81"/>
  <c r="Z81" s="1"/>
  <c r="AA81" s="1"/>
  <c r="AB81" l="1"/>
  <c r="AC81"/>
  <c r="AD81"/>
  <c r="C84"/>
  <c r="D83"/>
  <c r="N82"/>
  <c r="Z82" s="1"/>
  <c r="AA82" s="1"/>
  <c r="AB82" l="1"/>
  <c r="AD82"/>
  <c r="AC82"/>
  <c r="C85"/>
  <c r="D84"/>
  <c r="N83"/>
  <c r="Z83" s="1"/>
  <c r="AA83" s="1"/>
  <c r="AD83" l="1"/>
  <c r="AB83"/>
  <c r="AC83"/>
  <c r="C86"/>
  <c r="D85"/>
  <c r="N84"/>
  <c r="Z84" s="1"/>
  <c r="AA84" s="1"/>
  <c r="AC84" l="1"/>
  <c r="AB84"/>
  <c r="AD84"/>
  <c r="C87"/>
  <c r="C88" s="1"/>
  <c r="C89" s="1"/>
  <c r="C90" s="1"/>
  <c r="C91" s="1"/>
  <c r="C92" s="1"/>
  <c r="C93" s="1"/>
  <c r="C94" s="1"/>
  <c r="C95" s="1"/>
  <c r="C96" s="1"/>
  <c r="C97" s="1"/>
  <c r="C98" s="1"/>
  <c r="C99" s="1"/>
  <c r="C100" s="1"/>
  <c r="C101" s="1"/>
  <c r="C102" s="1"/>
  <c r="C103" s="1"/>
  <c r="C104" s="1"/>
  <c r="C105" s="1"/>
  <c r="C106" s="1"/>
  <c r="C107" s="1"/>
  <c r="C108" s="1"/>
  <c r="C109" s="1"/>
  <c r="C110" s="1"/>
  <c r="C111" s="1"/>
  <c r="C112" s="1"/>
  <c r="C113" s="1"/>
  <c r="C114" s="1"/>
  <c r="C115" s="1"/>
  <c r="C116" s="1"/>
  <c r="C117" s="1"/>
  <c r="C118" s="1"/>
  <c r="C119" s="1"/>
  <c r="C120" s="1"/>
  <c r="C121" s="1"/>
  <c r="C122" s="1"/>
  <c r="C123" s="1"/>
  <c r="C124" s="1"/>
  <c r="C125" s="1"/>
  <c r="C126" s="1"/>
  <c r="C127" s="1"/>
  <c r="C128" s="1"/>
  <c r="C129" s="1"/>
  <c r="C130" s="1"/>
  <c r="C131" s="1"/>
  <c r="C132" s="1"/>
  <c r="C133" s="1"/>
  <c r="C134" s="1"/>
  <c r="C135" s="1"/>
  <c r="C136" s="1"/>
  <c r="C137" s="1"/>
  <c r="C138" s="1"/>
  <c r="C139" s="1"/>
  <c r="C140" s="1"/>
  <c r="C141" s="1"/>
  <c r="C142" s="1"/>
  <c r="C143" s="1"/>
  <c r="C144" s="1"/>
  <c r="C145" s="1"/>
  <c r="C146" s="1"/>
  <c r="C147" s="1"/>
  <c r="C148" s="1"/>
  <c r="C149" s="1"/>
  <c r="C150" s="1"/>
  <c r="C151" s="1"/>
  <c r="C152" s="1"/>
  <c r="C153" s="1"/>
  <c r="C154" s="1"/>
  <c r="C155" s="1"/>
  <c r="C156" s="1"/>
  <c r="C157" s="1"/>
  <c r="C158" s="1"/>
  <c r="C159" s="1"/>
  <c r="C160" s="1"/>
  <c r="C161" s="1"/>
  <c r="C162" s="1"/>
  <c r="C163" s="1"/>
  <c r="C164" s="1"/>
  <c r="C165" s="1"/>
  <c r="C166" s="1"/>
  <c r="C167" s="1"/>
  <c r="C168" s="1"/>
  <c r="C169" s="1"/>
  <c r="C170" s="1"/>
  <c r="C171" s="1"/>
  <c r="C172" s="1"/>
  <c r="C173" s="1"/>
  <c r="C174" s="1"/>
  <c r="C175" s="1"/>
  <c r="C176" s="1"/>
  <c r="D86"/>
  <c r="N85"/>
  <c r="Z85" s="1"/>
  <c r="AA85" s="1"/>
  <c r="AB85" l="1"/>
  <c r="AD85"/>
  <c r="AC85"/>
  <c r="D87"/>
  <c r="N86"/>
  <c r="Z86" s="1"/>
  <c r="AA86" s="1"/>
  <c r="AD86" l="1"/>
  <c r="AB86"/>
  <c r="AC86"/>
  <c r="D88"/>
  <c r="N87"/>
  <c r="Z87" s="1"/>
  <c r="AA87" s="1"/>
  <c r="AC87" l="1"/>
  <c r="AD87"/>
  <c r="AB87"/>
  <c r="D89"/>
  <c r="N88"/>
  <c r="Z88" s="1"/>
  <c r="AA88" s="1"/>
  <c r="AB88" l="1"/>
  <c r="AC88"/>
  <c r="AD88"/>
  <c r="D90"/>
  <c r="N89"/>
  <c r="Z89" s="1"/>
  <c r="AA89" s="1"/>
  <c r="AB89" l="1"/>
  <c r="AC89"/>
  <c r="AD89"/>
  <c r="D91"/>
  <c r="N90"/>
  <c r="Z90" s="1"/>
  <c r="AA90" s="1"/>
  <c r="AB90" l="1"/>
  <c r="AD90"/>
  <c r="AC90"/>
  <c r="D92"/>
  <c r="N91"/>
  <c r="Z91" s="1"/>
  <c r="AA91" s="1"/>
  <c r="AD91" l="1"/>
  <c r="AB91"/>
  <c r="AC91"/>
  <c r="D93"/>
  <c r="N92"/>
  <c r="Z92" s="1"/>
  <c r="AA92" s="1"/>
  <c r="AC92" l="1"/>
  <c r="AB92"/>
  <c r="AD92"/>
  <c r="D94"/>
  <c r="N93"/>
  <c r="Z93" s="1"/>
  <c r="AA93" s="1"/>
  <c r="AB93" l="1"/>
  <c r="AD93"/>
  <c r="AC93"/>
  <c r="D95"/>
  <c r="N94"/>
  <c r="Z94" s="1"/>
  <c r="AA94" s="1"/>
  <c r="AD94" l="1"/>
  <c r="AB94"/>
  <c r="AC94"/>
  <c r="D96"/>
  <c r="N95"/>
  <c r="Z95" s="1"/>
  <c r="AA95" s="1"/>
  <c r="AC95" l="1"/>
  <c r="AD95"/>
  <c r="AB95"/>
  <c r="D97"/>
  <c r="N96"/>
  <c r="Z96" s="1"/>
  <c r="AA96" s="1"/>
  <c r="AB96" l="1"/>
  <c r="AC96"/>
  <c r="AD96"/>
  <c r="D98"/>
  <c r="N97"/>
  <c r="Z97" s="1"/>
  <c r="AA97" s="1"/>
  <c r="AB97" l="1"/>
  <c r="AC97"/>
  <c r="AD97"/>
  <c r="D99"/>
  <c r="N98"/>
  <c r="Z98" s="1"/>
  <c r="AA98" s="1"/>
  <c r="AB98" l="1"/>
  <c r="AD98"/>
  <c r="AC98"/>
  <c r="D100"/>
  <c r="N99"/>
  <c r="Z99" s="1"/>
  <c r="AA99" s="1"/>
  <c r="AD99" l="1"/>
  <c r="AB99"/>
  <c r="AC99"/>
  <c r="D101"/>
  <c r="N100"/>
  <c r="Z100" s="1"/>
  <c r="AA100" s="1"/>
  <c r="AC100" l="1"/>
  <c r="AB100"/>
  <c r="AD100"/>
  <c r="D102"/>
  <c r="N101"/>
  <c r="Z101" s="1"/>
  <c r="AA101" s="1"/>
  <c r="AB101" l="1"/>
  <c r="AD101"/>
  <c r="AC101"/>
  <c r="D103"/>
  <c r="N102"/>
  <c r="Z102" s="1"/>
  <c r="AA102" s="1"/>
  <c r="AD102" l="1"/>
  <c r="AB102"/>
  <c r="AC102"/>
  <c r="D104"/>
  <c r="N103"/>
  <c r="Z103" s="1"/>
  <c r="AA103" s="1"/>
  <c r="AC103" l="1"/>
  <c r="AD103"/>
  <c r="AB103"/>
  <c r="D105"/>
  <c r="N104"/>
  <c r="Z104" s="1"/>
  <c r="AA104" s="1"/>
  <c r="AB104" l="1"/>
  <c r="AC104"/>
  <c r="AD104"/>
  <c r="D106"/>
  <c r="N105"/>
  <c r="Z105" s="1"/>
  <c r="AA105" s="1"/>
  <c r="AB105" l="1"/>
  <c r="AC105"/>
  <c r="AD105"/>
  <c r="D107"/>
  <c r="N106"/>
  <c r="Z106" s="1"/>
  <c r="AA106" s="1"/>
  <c r="AB106" l="1"/>
  <c r="AD106"/>
  <c r="AC106"/>
  <c r="D108"/>
  <c r="N107"/>
  <c r="Z107" s="1"/>
  <c r="AA107" s="1"/>
  <c r="AD107" l="1"/>
  <c r="AB107"/>
  <c r="AC107"/>
  <c r="D109"/>
  <c r="N108"/>
  <c r="Z108" s="1"/>
  <c r="AA108" s="1"/>
  <c r="AC108" l="1"/>
  <c r="AB108"/>
  <c r="AD108"/>
  <c r="D110"/>
  <c r="N109"/>
  <c r="Z109" s="1"/>
  <c r="AA109" s="1"/>
  <c r="AB109" l="1"/>
  <c r="AD109"/>
  <c r="AC109"/>
  <c r="D111"/>
  <c r="N110"/>
  <c r="Z110" s="1"/>
  <c r="AA110" s="1"/>
  <c r="AD110" l="1"/>
  <c r="AB110"/>
  <c r="AC110"/>
  <c r="D112"/>
  <c r="N111"/>
  <c r="Z111" s="1"/>
  <c r="AA111" s="1"/>
  <c r="AC111" l="1"/>
  <c r="AD111"/>
  <c r="AB111"/>
  <c r="D113"/>
  <c r="N112"/>
  <c r="Z112" s="1"/>
  <c r="AA112" s="1"/>
  <c r="AB112" l="1"/>
  <c r="AC112"/>
  <c r="AD112"/>
  <c r="D114"/>
  <c r="N113"/>
  <c r="Z113" s="1"/>
  <c r="AA113" s="1"/>
  <c r="AB113" l="1"/>
  <c r="AC113"/>
  <c r="AD113"/>
  <c r="D115"/>
  <c r="N114"/>
  <c r="Z114" s="1"/>
  <c r="AA114" s="1"/>
  <c r="AB114" l="1"/>
  <c r="AD114"/>
  <c r="AC114"/>
  <c r="D116"/>
  <c r="N115"/>
  <c r="Z115" s="1"/>
  <c r="AA115" s="1"/>
  <c r="AD115" l="1"/>
  <c r="AB115"/>
  <c r="AC115"/>
  <c r="D117"/>
  <c r="N116"/>
  <c r="Z116" s="1"/>
  <c r="AA116" s="1"/>
  <c r="AC116" l="1"/>
  <c r="AB116"/>
  <c r="AD116"/>
  <c r="D118"/>
  <c r="N117"/>
  <c r="Z117" s="1"/>
  <c r="AA117" s="1"/>
  <c r="AB117" l="1"/>
  <c r="AD117"/>
  <c r="AC117"/>
  <c r="D119"/>
  <c r="N118"/>
  <c r="Z118" s="1"/>
  <c r="AA118" s="1"/>
  <c r="AD118" l="1"/>
  <c r="AB118"/>
  <c r="AC118"/>
  <c r="D120"/>
  <c r="N119"/>
  <c r="Z119" s="1"/>
  <c r="AA119" s="1"/>
  <c r="AC119" l="1"/>
  <c r="AD119"/>
  <c r="AB119"/>
  <c r="D121"/>
  <c r="N120"/>
  <c r="Z120" s="1"/>
  <c r="AA120" s="1"/>
  <c r="AB120" l="1"/>
  <c r="AC120"/>
  <c r="AD120"/>
  <c r="D122"/>
  <c r="N121"/>
  <c r="Z121" s="1"/>
  <c r="AA121" s="1"/>
  <c r="AB121" l="1"/>
  <c r="AC121"/>
  <c r="AD121"/>
  <c r="D123"/>
  <c r="N122"/>
  <c r="Z122" s="1"/>
  <c r="AA122" s="1"/>
  <c r="AB122" l="1"/>
  <c r="AD122"/>
  <c r="AC122"/>
  <c r="D124"/>
  <c r="N123"/>
  <c r="Z123" s="1"/>
  <c r="AA123" s="1"/>
  <c r="AD123" l="1"/>
  <c r="AB123"/>
  <c r="AC123"/>
  <c r="D125"/>
  <c r="N124"/>
  <c r="Z124" s="1"/>
  <c r="AA124" s="1"/>
  <c r="AC124" l="1"/>
  <c r="AB124"/>
  <c r="AD124"/>
  <c r="D126"/>
  <c r="N125"/>
  <c r="Z125" s="1"/>
  <c r="AA125" s="1"/>
  <c r="AB125" l="1"/>
  <c r="AD125"/>
  <c r="AC125"/>
  <c r="D127"/>
  <c r="N126"/>
  <c r="Z126" s="1"/>
  <c r="AA126" s="1"/>
  <c r="AD126" l="1"/>
  <c r="AB126"/>
  <c r="AC126"/>
  <c r="D128"/>
  <c r="N127"/>
  <c r="Z127" s="1"/>
  <c r="AA127" s="1"/>
  <c r="AC127" l="1"/>
  <c r="AD127"/>
  <c r="AB127"/>
  <c r="D129"/>
  <c r="N128"/>
  <c r="Z128" s="1"/>
  <c r="AA128" s="1"/>
  <c r="AB128" l="1"/>
  <c r="AC128"/>
  <c r="AD128"/>
  <c r="D130"/>
  <c r="N129"/>
  <c r="Z129" s="1"/>
  <c r="AA129" s="1"/>
  <c r="AB129" l="1"/>
  <c r="AC129"/>
  <c r="AD129"/>
  <c r="D131"/>
  <c r="N130"/>
  <c r="Z130" s="1"/>
  <c r="AA130" s="1"/>
  <c r="AB130" l="1"/>
  <c r="AD130"/>
  <c r="AC130"/>
  <c r="D132"/>
  <c r="N131"/>
  <c r="Z131" s="1"/>
  <c r="AA131" s="1"/>
  <c r="AD131" l="1"/>
  <c r="AB131"/>
  <c r="AC131"/>
  <c r="D133"/>
  <c r="N132"/>
  <c r="Z132" s="1"/>
  <c r="AA132" s="1"/>
  <c r="AC132" l="1"/>
  <c r="AB132"/>
  <c r="AD132"/>
  <c r="D134"/>
  <c r="N133"/>
  <c r="Z133" s="1"/>
  <c r="AA133" s="1"/>
  <c r="AB133" l="1"/>
  <c r="AD133"/>
  <c r="AC133"/>
  <c r="D135"/>
  <c r="N134"/>
  <c r="Z134" s="1"/>
  <c r="AA134" s="1"/>
  <c r="AD134" l="1"/>
  <c r="AB134"/>
  <c r="AC134"/>
  <c r="D136"/>
  <c r="N135"/>
  <c r="Z135" s="1"/>
  <c r="AA135" s="1"/>
  <c r="AC135" l="1"/>
  <c r="AD135"/>
  <c r="AB135"/>
  <c r="D137"/>
  <c r="N136"/>
  <c r="Z136" s="1"/>
  <c r="AA136" s="1"/>
  <c r="AB136" l="1"/>
  <c r="AC136"/>
  <c r="AD136"/>
  <c r="D138"/>
  <c r="N137"/>
  <c r="Z137" s="1"/>
  <c r="AA137" s="1"/>
  <c r="AB137" l="1"/>
  <c r="AC137"/>
  <c r="AD137"/>
  <c r="D139"/>
  <c r="N138"/>
  <c r="Z138" s="1"/>
  <c r="AA138" s="1"/>
  <c r="AB138" l="1"/>
  <c r="AD138"/>
  <c r="AC138"/>
  <c r="D140"/>
  <c r="N139"/>
  <c r="Z139" s="1"/>
  <c r="AA139" s="1"/>
  <c r="AD139" l="1"/>
  <c r="AB139"/>
  <c r="AC139"/>
  <c r="D141"/>
  <c r="N140"/>
  <c r="Z140" s="1"/>
  <c r="AA140" s="1"/>
  <c r="AC140" l="1"/>
  <c r="AB140"/>
  <c r="AD140"/>
  <c r="D142"/>
  <c r="N141"/>
  <c r="Z141" s="1"/>
  <c r="AA141" s="1"/>
  <c r="AB141" l="1"/>
  <c r="AD141"/>
  <c r="AC141"/>
  <c r="D143"/>
  <c r="N142"/>
  <c r="Z142" s="1"/>
  <c r="AA142" s="1"/>
  <c r="AD142" l="1"/>
  <c r="AB142"/>
  <c r="AC142"/>
  <c r="D144"/>
  <c r="N143"/>
  <c r="Z143" s="1"/>
  <c r="AA143" s="1"/>
  <c r="AC143" l="1"/>
  <c r="AD143"/>
  <c r="AB143"/>
  <c r="D145"/>
  <c r="N144"/>
  <c r="Z144" s="1"/>
  <c r="AA144" s="1"/>
  <c r="AB144" l="1"/>
  <c r="AC144"/>
  <c r="AD144"/>
  <c r="D146"/>
  <c r="N145"/>
  <c r="Z145" s="1"/>
  <c r="AA145" s="1"/>
  <c r="AB145" l="1"/>
  <c r="AC145"/>
  <c r="AD145"/>
  <c r="D147"/>
  <c r="N146"/>
  <c r="Z146" s="1"/>
  <c r="AA146" s="1"/>
  <c r="AB146" l="1"/>
  <c r="AD146"/>
  <c r="AC146"/>
  <c r="D148"/>
  <c r="N147"/>
  <c r="Z147" s="1"/>
  <c r="AA147" s="1"/>
  <c r="AD147" l="1"/>
  <c r="AB147"/>
  <c r="AC147"/>
  <c r="D149"/>
  <c r="N148"/>
  <c r="Z148" s="1"/>
  <c r="AA148" s="1"/>
  <c r="AC148" l="1"/>
  <c r="AB148"/>
  <c r="AD148"/>
  <c r="D150"/>
  <c r="N149"/>
  <c r="Z149" s="1"/>
  <c r="AA149" s="1"/>
  <c r="AB149" l="1"/>
  <c r="AD149"/>
  <c r="AC149"/>
  <c r="D151"/>
  <c r="N150"/>
  <c r="Z150" s="1"/>
  <c r="AA150" s="1"/>
  <c r="AD150" l="1"/>
  <c r="AB150"/>
  <c r="AC150"/>
  <c r="D152"/>
  <c r="N151"/>
  <c r="Z151" s="1"/>
  <c r="AA151" s="1"/>
  <c r="AC151" l="1"/>
  <c r="AD151"/>
  <c r="AB151"/>
  <c r="D153"/>
  <c r="N152"/>
  <c r="Z152" s="1"/>
  <c r="AA152" s="1"/>
  <c r="AB152" l="1"/>
  <c r="AC152"/>
  <c r="AD152"/>
  <c r="D154"/>
  <c r="N153"/>
  <c r="Z153" s="1"/>
  <c r="AA153" s="1"/>
  <c r="AB153" l="1"/>
  <c r="AC153"/>
  <c r="AD153"/>
  <c r="D155"/>
  <c r="N154"/>
  <c r="Z154" s="1"/>
  <c r="AA154" s="1"/>
  <c r="AB154" l="1"/>
  <c r="AD154"/>
  <c r="AC154"/>
  <c r="D156"/>
  <c r="N155"/>
  <c r="Z155" s="1"/>
  <c r="AA155" s="1"/>
  <c r="AD155" l="1"/>
  <c r="AB155"/>
  <c r="AC155"/>
  <c r="D157"/>
  <c r="N156"/>
  <c r="Z156" s="1"/>
  <c r="AA156" s="1"/>
  <c r="AC156" l="1"/>
  <c r="AB156"/>
  <c r="AD156"/>
  <c r="D158"/>
  <c r="N157"/>
  <c r="Z157" s="1"/>
  <c r="AA157" s="1"/>
  <c r="AB157" l="1"/>
  <c r="AD157"/>
  <c r="AC157"/>
  <c r="D159"/>
  <c r="N158"/>
  <c r="Z158" s="1"/>
  <c r="AA158" s="1"/>
  <c r="AD158" l="1"/>
  <c r="AB158"/>
  <c r="AC158"/>
  <c r="D160"/>
  <c r="N159"/>
  <c r="Z159" s="1"/>
  <c r="AA159" s="1"/>
  <c r="AC159" l="1"/>
  <c r="AD159"/>
  <c r="AB159"/>
  <c r="D161"/>
  <c r="N160"/>
  <c r="Z160" s="1"/>
  <c r="AA160" s="1"/>
  <c r="AB160" l="1"/>
  <c r="AC160"/>
  <c r="AD160"/>
  <c r="D162"/>
  <c r="N161"/>
  <c r="Z161" s="1"/>
  <c r="AA161" s="1"/>
  <c r="AB161" l="1"/>
  <c r="AC161"/>
  <c r="AD161"/>
  <c r="D163"/>
  <c r="N162"/>
  <c r="Z162" s="1"/>
  <c r="AA162" s="1"/>
  <c r="AB162" l="1"/>
  <c r="AD162"/>
  <c r="AC162"/>
  <c r="D164"/>
  <c r="N163"/>
  <c r="Z163" s="1"/>
  <c r="AA163" s="1"/>
  <c r="AD163" l="1"/>
  <c r="AB163"/>
  <c r="AC163"/>
  <c r="D165"/>
  <c r="N164"/>
  <c r="Z164" s="1"/>
  <c r="AA164" s="1"/>
  <c r="AC164" l="1"/>
  <c r="AB164"/>
  <c r="AD164"/>
  <c r="D166"/>
  <c r="N165"/>
  <c r="Z165" s="1"/>
  <c r="AA165" s="1"/>
  <c r="AB165" l="1"/>
  <c r="AD165"/>
  <c r="AC165"/>
  <c r="D167"/>
  <c r="N166"/>
  <c r="Z166" s="1"/>
  <c r="AA166" s="1"/>
  <c r="AD166" l="1"/>
  <c r="AB166"/>
  <c r="AC166"/>
  <c r="D168"/>
  <c r="N167"/>
  <c r="Z167" s="1"/>
  <c r="AA167" s="1"/>
  <c r="AC167" l="1"/>
  <c r="AD167"/>
  <c r="AB167"/>
  <c r="D169"/>
  <c r="N168"/>
  <c r="Z168" s="1"/>
  <c r="AA168" s="1"/>
  <c r="AB168" l="1"/>
  <c r="AC168"/>
  <c r="AD168"/>
  <c r="D170"/>
  <c r="N169"/>
  <c r="Z169" s="1"/>
  <c r="AA169" s="1"/>
  <c r="AB169" l="1"/>
  <c r="AC169"/>
  <c r="AD169"/>
  <c r="D171"/>
  <c r="N170"/>
  <c r="Z170" s="1"/>
  <c r="AA170" s="1"/>
  <c r="AB170" l="1"/>
  <c r="AD170"/>
  <c r="AC170"/>
  <c r="D172"/>
  <c r="N171"/>
  <c r="Z171" s="1"/>
  <c r="AA171" s="1"/>
  <c r="AD171" l="1"/>
  <c r="AB171"/>
  <c r="AC171"/>
  <c r="D173"/>
  <c r="N172"/>
  <c r="Z172" s="1"/>
  <c r="AA172" s="1"/>
  <c r="AC172" l="1"/>
  <c r="AB172"/>
  <c r="AD172"/>
  <c r="D174"/>
  <c r="N173"/>
  <c r="Z173" s="1"/>
  <c r="AA173" s="1"/>
  <c r="AB173" l="1"/>
  <c r="AD173"/>
  <c r="AC173"/>
  <c r="D176"/>
  <c r="D175"/>
  <c r="N174"/>
  <c r="Z174" s="1"/>
  <c r="AA174" s="1"/>
  <c r="J183" l="1"/>
  <c r="AD174"/>
  <c r="AB174"/>
  <c r="AC174"/>
  <c r="N175"/>
  <c r="Z175" s="1"/>
  <c r="AA175" s="1"/>
  <c r="N176"/>
  <c r="J185" l="1"/>
  <c r="J181"/>
  <c r="K181"/>
  <c r="I181"/>
  <c r="Z176"/>
  <c r="AA176" s="1"/>
  <c r="AC175"/>
  <c r="AD175"/>
  <c r="AB175"/>
  <c r="U183"/>
  <c r="V181" s="1"/>
  <c r="AB176" l="1"/>
  <c r="AD176"/>
  <c r="AC176"/>
  <c r="U181"/>
  <c r="U185"/>
  <c r="T181"/>
</calcChain>
</file>

<file path=xl/sharedStrings.xml><?xml version="1.0" encoding="utf-8"?>
<sst xmlns="http://schemas.openxmlformats.org/spreadsheetml/2006/main" count="184" uniqueCount="87">
  <si>
    <t>/Mile</t>
  </si>
  <si>
    <t>Calories</t>
  </si>
  <si>
    <t>Na</t>
  </si>
  <si>
    <t>/Hour</t>
  </si>
  <si>
    <t>Maximum calories/hour = 280</t>
  </si>
  <si>
    <t>Endurolyte</t>
  </si>
  <si>
    <t>Heed</t>
  </si>
  <si>
    <t>Hammer Gel</t>
  </si>
  <si>
    <t>Cliff</t>
  </si>
  <si>
    <t>Ultima</t>
  </si>
  <si>
    <t>Endurolytes</t>
  </si>
  <si>
    <t>Totals</t>
  </si>
  <si>
    <t>chips (14)</t>
  </si>
  <si>
    <t>saltines (5)</t>
  </si>
  <si>
    <t>Pace</t>
  </si>
  <si>
    <t>Clip2</t>
  </si>
  <si>
    <t>Planned</t>
  </si>
  <si>
    <t>Hammer</t>
  </si>
  <si>
    <t>Gel</t>
  </si>
  <si>
    <t>Plain H20</t>
  </si>
  <si>
    <t>20 oz.</t>
  </si>
  <si>
    <t xml:space="preserve">1 scoop </t>
  </si>
  <si>
    <t>Perpetuem</t>
  </si>
  <si>
    <t>Actual</t>
  </si>
  <si>
    <t>Capsule</t>
  </si>
  <si>
    <t>Sustained</t>
  </si>
  <si>
    <t>Energy</t>
  </si>
  <si>
    <t>Cytomax</t>
  </si>
  <si>
    <t>Lite</t>
  </si>
  <si>
    <t>Chips</t>
  </si>
  <si>
    <t>Saltines</t>
  </si>
  <si>
    <t>H20</t>
  </si>
  <si>
    <t>oz.</t>
  </si>
  <si>
    <t>mg</t>
  </si>
  <si>
    <t>Pace (min./mile)</t>
  </si>
  <si>
    <t>Na (mg)</t>
  </si>
  <si>
    <t>H20 (oz.)</t>
  </si>
  <si>
    <t>TIME</t>
  </si>
  <si>
    <t>hour : min</t>
  </si>
  <si>
    <t>pace</t>
  </si>
  <si>
    <t>PACE</t>
  </si>
  <si>
    <t>factor</t>
  </si>
  <si>
    <t>x/60</t>
  </si>
  <si>
    <t>ratio</t>
  </si>
  <si>
    <t>Finish</t>
  </si>
  <si>
    <t>Elapsed Time (hr:min:sec)</t>
  </si>
  <si>
    <t>h : m/mile</t>
  </si>
  <si>
    <t>INPUT</t>
  </si>
  <si>
    <t>H:M PM/AM</t>
  </si>
  <si>
    <t xml:space="preserve">1.5 scoops </t>
  </si>
  <si>
    <t>2 scoops</t>
  </si>
  <si>
    <t>PLAN</t>
  </si>
  <si>
    <t>ACTUAL</t>
  </si>
  <si>
    <t>DO NOT CHANGE TABLE BELOW</t>
  </si>
  <si>
    <t>Na (mg)/hour = 300 - 600mg</t>
  </si>
  <si>
    <t>POSSIBLE CALORIE AND NA SOURCES</t>
  </si>
  <si>
    <t>H20 (oz)</t>
  </si>
  <si>
    <t>INSTRUCTIONS</t>
  </si>
  <si>
    <t>Cytomax Lite (1 scoop)</t>
  </si>
  <si>
    <t>Cytomax (1 scoop)</t>
  </si>
  <si>
    <t>Sustained Energy (1 scoop)</t>
  </si>
  <si>
    <t>PRIMARY FUELS</t>
  </si>
  <si>
    <t>SECONDARY FUELS</t>
  </si>
  <si>
    <t>Plain water</t>
  </si>
  <si>
    <t>S!Caps</t>
  </si>
  <si>
    <t>H2o (oz.)</t>
  </si>
  <si>
    <t>CUMMULATIVE</t>
  </si>
  <si>
    <t>Salt and Calorie Requirements for Badwater 135</t>
  </si>
  <si>
    <t>Perpetuem (1 scoop)</t>
  </si>
  <si>
    <t>Perpetuem (1.5 scoops)</t>
  </si>
  <si>
    <t>Perpetuem (2 scoops)</t>
  </si>
  <si>
    <t>Elapsed</t>
  </si>
  <si>
    <t>Time</t>
  </si>
  <si>
    <t>(min./mile)</t>
  </si>
  <si>
    <r>
      <t>1.  Input ONLY in</t>
    </r>
    <r>
      <rPr>
        <b/>
        <sz val="11"/>
        <color theme="1"/>
        <rFont val="Calibri"/>
        <family val="2"/>
        <scheme val="minor"/>
      </rPr>
      <t xml:space="preserve"> areas with </t>
    </r>
    <r>
      <rPr>
        <b/>
        <sz val="11"/>
        <color rgb="FFFF0000"/>
        <rFont val="Calibri"/>
        <family val="2"/>
        <scheme val="minor"/>
      </rPr>
      <t>RED</t>
    </r>
    <r>
      <rPr>
        <b/>
        <sz val="11"/>
        <color theme="1"/>
        <rFont val="Calibri"/>
        <family val="2"/>
        <scheme val="minor"/>
      </rPr>
      <t xml:space="preserve"> text</t>
    </r>
  </si>
  <si>
    <t xml:space="preserve">RESTING PLACE FOR CURSOR </t>
  </si>
  <si>
    <t>2.  It may be convenient to put cursor at "resting place for cursor" to prevent accidental input.</t>
  </si>
  <si>
    <t>PURPOSE OF THIS SPREASHEET IS TO CALCULATE BOTH CALORIE AND Na INTAKE PER MILE AND PER HOUR, GIVEN INPUTS OF TIME AND NUMBER OF SERVINGS OF VARIOUS SPECIFIED FUELS.</t>
  </si>
  <si>
    <t>Cliff Gel</t>
  </si>
  <si>
    <t>Cyto Gel</t>
  </si>
  <si>
    <t>3.  Cells are locked so that one can input only in white "Actual" areas.</t>
  </si>
  <si>
    <t>4.  Notice that SECONDARY FUELS are shown for input to the far right.</t>
  </si>
  <si>
    <t xml:space="preserve">5.  See bottom of worksheet and columns V - AC for results </t>
  </si>
  <si>
    <t>Cyto</t>
  </si>
  <si>
    <t>WEIGHT</t>
  </si>
  <si>
    <t>COMMENTS</t>
  </si>
  <si>
    <t>MILE</t>
  </si>
</sst>
</file>

<file path=xl/styles.xml><?xml version="1.0" encoding="utf-8"?>
<styleSheet xmlns="http://schemas.openxmlformats.org/spreadsheetml/2006/main">
  <numFmts count="9">
    <numFmt numFmtId="43" formatCode="_(* #,##0.00_);_(* \(#,##0.00\);_(* &quot;-&quot;??_);_(@_)"/>
    <numFmt numFmtId="164" formatCode="_(* #,##0_);_(* \(#,##0\);_(* &quot;-&quot;??_);_(@_)"/>
    <numFmt numFmtId="165" formatCode="[$-409]h:mm\ AM/PM;@"/>
    <numFmt numFmtId="166" formatCode="h:mm;@"/>
    <numFmt numFmtId="167" formatCode="_(* #,##0.00000_);_(* \(#,##0.00000\);_(* &quot;-&quot;??_);_(@_)"/>
    <numFmt numFmtId="168" formatCode="0.000"/>
    <numFmt numFmtId="169" formatCode="0.0000"/>
    <numFmt numFmtId="170" formatCode="[h]:mm:ss;@"/>
    <numFmt numFmtId="171" formatCode="[$-409]mmmm\ d\,\ yyyy;@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66FF66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9">
    <xf numFmtId="0" fontId="0" fillId="0" borderId="0" xfId="0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0" fontId="2" fillId="0" borderId="0" xfId="0" applyFont="1"/>
    <xf numFmtId="0" fontId="0" fillId="0" borderId="0" xfId="0" applyFill="1" applyAlignment="1">
      <alignment horizontal="center"/>
    </xf>
    <xf numFmtId="0" fontId="0" fillId="0" borderId="0" xfId="0" applyFill="1"/>
    <xf numFmtId="164" fontId="0" fillId="0" borderId="0" xfId="1" applyNumberFormat="1" applyFont="1" applyFill="1"/>
    <xf numFmtId="0" fontId="2" fillId="0" borderId="0" xfId="0" quotePrefix="1" applyFont="1"/>
    <xf numFmtId="43" fontId="0" fillId="0" borderId="0" xfId="0" applyNumberFormat="1"/>
    <xf numFmtId="164" fontId="2" fillId="0" borderId="0" xfId="1" applyNumberFormat="1" applyFont="1" applyAlignment="1">
      <alignment horizontal="center"/>
    </xf>
    <xf numFmtId="164" fontId="0" fillId="4" borderId="0" xfId="1" applyNumberFormat="1" applyFont="1" applyFill="1"/>
    <xf numFmtId="0" fontId="2" fillId="4" borderId="0" xfId="0" applyFont="1" applyFill="1" applyAlignment="1">
      <alignment horizontal="center"/>
    </xf>
    <xf numFmtId="0" fontId="0" fillId="4" borderId="0" xfId="0" applyFill="1"/>
    <xf numFmtId="0" fontId="2" fillId="4" borderId="0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1" xfId="0" applyFont="1" applyFill="1" applyBorder="1" applyAlignment="1">
      <alignment horizontal="center"/>
    </xf>
    <xf numFmtId="165" fontId="0" fillId="4" borderId="0" xfId="1" applyNumberFormat="1" applyFont="1" applyFill="1"/>
    <xf numFmtId="165" fontId="0" fillId="0" borderId="0" xfId="0" applyNumberFormat="1"/>
    <xf numFmtId="165" fontId="2" fillId="4" borderId="0" xfId="0" applyNumberFormat="1" applyFont="1" applyFill="1" applyAlignment="1">
      <alignment horizontal="center"/>
    </xf>
    <xf numFmtId="165" fontId="2" fillId="4" borderId="1" xfId="0" applyNumberFormat="1" applyFont="1" applyFill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166" fontId="0" fillId="4" borderId="0" xfId="1" applyNumberFormat="1" applyFont="1" applyFill="1"/>
    <xf numFmtId="168" fontId="0" fillId="0" borderId="0" xfId="0" applyNumberFormat="1"/>
    <xf numFmtId="169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167" fontId="0" fillId="0" borderId="2" xfId="1" applyNumberFormat="1" applyFont="1" applyBorder="1"/>
    <xf numFmtId="167" fontId="0" fillId="0" borderId="3" xfId="1" applyNumberFormat="1" applyFont="1" applyBorder="1"/>
    <xf numFmtId="167" fontId="0" fillId="0" borderId="5" xfId="1" applyNumberFormat="1" applyFont="1" applyBorder="1"/>
    <xf numFmtId="167" fontId="0" fillId="0" borderId="0" xfId="1" applyNumberFormat="1" applyFont="1" applyBorder="1"/>
    <xf numFmtId="167" fontId="0" fillId="0" borderId="0" xfId="1" applyNumberFormat="1" applyFont="1" applyFill="1" applyBorder="1"/>
    <xf numFmtId="167" fontId="0" fillId="0" borderId="7" xfId="1" applyNumberFormat="1" applyFont="1" applyBorder="1"/>
    <xf numFmtId="167" fontId="0" fillId="0" borderId="1" xfId="1" applyNumberFormat="1" applyFont="1" applyBorder="1"/>
    <xf numFmtId="0" fontId="2" fillId="3" borderId="0" xfId="0" applyFont="1" applyFill="1" applyAlignment="1">
      <alignment horizontal="center"/>
    </xf>
    <xf numFmtId="165" fontId="0" fillId="7" borderId="0" xfId="0" applyNumberFormat="1" applyFill="1"/>
    <xf numFmtId="0" fontId="2" fillId="7" borderId="0" xfId="0" applyFont="1" applyFill="1" applyAlignment="1">
      <alignment horizontal="center"/>
    </xf>
    <xf numFmtId="0" fontId="0" fillId="7" borderId="0" xfId="0" applyFill="1"/>
    <xf numFmtId="165" fontId="2" fillId="7" borderId="0" xfId="0" applyNumberFormat="1" applyFont="1" applyFill="1" applyAlignment="1">
      <alignment horizontal="center"/>
    </xf>
    <xf numFmtId="0" fontId="2" fillId="7" borderId="0" xfId="0" applyFont="1" applyFill="1" applyBorder="1" applyAlignment="1">
      <alignment horizontal="center"/>
    </xf>
    <xf numFmtId="165" fontId="2" fillId="7" borderId="1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165" fontId="0" fillId="7" borderId="0" xfId="1" applyNumberFormat="1" applyFont="1" applyFill="1"/>
    <xf numFmtId="166" fontId="0" fillId="7" borderId="0" xfId="1" applyNumberFormat="1" applyFont="1" applyFill="1"/>
    <xf numFmtId="166" fontId="0" fillId="0" borderId="0" xfId="1" applyNumberFormat="1" applyFont="1" applyAlignment="1">
      <alignment horizontal="center"/>
    </xf>
    <xf numFmtId="165" fontId="0" fillId="0" borderId="0" xfId="1" applyNumberFormat="1" applyFont="1" applyFill="1"/>
    <xf numFmtId="166" fontId="0" fillId="0" borderId="0" xfId="1" applyNumberFormat="1" applyFont="1" applyFill="1"/>
    <xf numFmtId="165" fontId="4" fillId="0" borderId="0" xfId="1" applyNumberFormat="1" applyFont="1" applyFill="1"/>
    <xf numFmtId="0" fontId="2" fillId="0" borderId="0" xfId="0" quotePrefix="1" applyFont="1" applyFill="1"/>
    <xf numFmtId="164" fontId="0" fillId="0" borderId="0" xfId="0" applyNumberFormat="1" applyFill="1"/>
    <xf numFmtId="165" fontId="0" fillId="0" borderId="0" xfId="0" applyNumberFormat="1" applyFill="1"/>
    <xf numFmtId="0" fontId="2" fillId="6" borderId="11" xfId="0" applyFont="1" applyFill="1" applyBorder="1"/>
    <xf numFmtId="0" fontId="0" fillId="6" borderId="12" xfId="0" applyFill="1" applyBorder="1"/>
    <xf numFmtId="170" fontId="2" fillId="6" borderId="13" xfId="1" applyNumberFormat="1" applyFont="1" applyFill="1" applyBorder="1"/>
    <xf numFmtId="166" fontId="2" fillId="6" borderId="13" xfId="1" applyNumberFormat="1" applyFont="1" applyFill="1" applyBorder="1"/>
    <xf numFmtId="164" fontId="2" fillId="2" borderId="0" xfId="0" applyNumberFormat="1" applyFont="1" applyFill="1"/>
    <xf numFmtId="165" fontId="2" fillId="0" borderId="0" xfId="0" applyNumberFormat="1" applyFont="1" applyFill="1"/>
    <xf numFmtId="46" fontId="0" fillId="0" borderId="0" xfId="0" applyNumberFormat="1" applyFill="1" applyAlignment="1">
      <alignment horizontal="center"/>
    </xf>
    <xf numFmtId="20" fontId="0" fillId="0" borderId="0" xfId="1" applyNumberFormat="1" applyFont="1"/>
    <xf numFmtId="170" fontId="0" fillId="0" borderId="0" xfId="0" applyNumberFormat="1" applyAlignment="1">
      <alignment horizontal="center"/>
    </xf>
    <xf numFmtId="164" fontId="2" fillId="2" borderId="0" xfId="1" applyNumberFormat="1" applyFont="1" applyFill="1"/>
    <xf numFmtId="0" fontId="4" fillId="0" borderId="0" xfId="0" applyFont="1" applyFill="1"/>
    <xf numFmtId="0" fontId="8" fillId="8" borderId="0" xfId="0" applyFont="1" applyFill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3" fillId="8" borderId="0" xfId="0" applyFont="1" applyFill="1"/>
    <xf numFmtId="0" fontId="5" fillId="8" borderId="0" xfId="0" applyFont="1" applyFill="1"/>
    <xf numFmtId="0" fontId="0" fillId="0" borderId="0" xfId="0" applyAlignment="1">
      <alignment horizontal="left"/>
    </xf>
    <xf numFmtId="0" fontId="3" fillId="8" borderId="0" xfId="0" applyFont="1" applyFill="1" applyAlignment="1">
      <alignment horizontal="center"/>
    </xf>
    <xf numFmtId="164" fontId="0" fillId="7" borderId="0" xfId="1" quotePrefix="1" applyNumberFormat="1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2" fillId="0" borderId="0" xfId="1" applyNumberFormat="1" applyFont="1" applyFill="1" applyAlignment="1">
      <alignment horizontal="center"/>
    </xf>
    <xf numFmtId="164" fontId="2" fillId="0" borderId="0" xfId="0" applyNumberFormat="1" applyFont="1" applyFill="1"/>
    <xf numFmtId="164" fontId="0" fillId="3" borderId="0" xfId="1" quotePrefix="1" applyNumberFormat="1" applyFont="1" applyFill="1"/>
    <xf numFmtId="0" fontId="2" fillId="3" borderId="1" xfId="0" quotePrefix="1" applyFont="1" applyFill="1" applyBorder="1" applyAlignment="1">
      <alignment horizontal="center"/>
    </xf>
    <xf numFmtId="164" fontId="0" fillId="5" borderId="0" xfId="1" quotePrefix="1" applyNumberFormat="1" applyFont="1" applyFill="1"/>
    <xf numFmtId="170" fontId="0" fillId="5" borderId="0" xfId="1" quotePrefix="1" applyNumberFormat="1" applyFont="1" applyFill="1"/>
    <xf numFmtId="166" fontId="0" fillId="5" borderId="0" xfId="1" quotePrefix="1" applyNumberFormat="1" applyFont="1" applyFill="1"/>
    <xf numFmtId="164" fontId="9" fillId="0" borderId="0" xfId="1" applyNumberFormat="1" applyFont="1" applyFill="1"/>
    <xf numFmtId="164" fontId="7" fillId="0" borderId="0" xfId="0" applyNumberFormat="1" applyFont="1" applyFill="1"/>
    <xf numFmtId="164" fontId="9" fillId="0" borderId="0" xfId="0" applyNumberFormat="1" applyFont="1" applyFill="1"/>
    <xf numFmtId="0" fontId="9" fillId="0" borderId="0" xfId="0" applyFont="1" applyFill="1"/>
    <xf numFmtId="0" fontId="7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7" fillId="0" borderId="1" xfId="0" quotePrefix="1" applyFont="1" applyFill="1" applyBorder="1" applyAlignment="1">
      <alignment horizontal="center"/>
    </xf>
    <xf numFmtId="164" fontId="9" fillId="0" borderId="0" xfId="1" quotePrefix="1" applyNumberFormat="1" applyFont="1" applyFill="1"/>
    <xf numFmtId="164" fontId="7" fillId="0" borderId="0" xfId="1" applyNumberFormat="1" applyFont="1" applyFill="1" applyAlignment="1">
      <alignment horizontal="center"/>
    </xf>
    <xf numFmtId="165" fontId="6" fillId="9" borderId="9" xfId="0" applyNumberFormat="1" applyFont="1" applyFill="1" applyBorder="1" applyAlignment="1">
      <alignment horizontal="center"/>
    </xf>
    <xf numFmtId="165" fontId="6" fillId="9" borderId="10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4" xfId="0" applyBorder="1" applyProtection="1">
      <protection locked="0"/>
    </xf>
    <xf numFmtId="171" fontId="2" fillId="0" borderId="0" xfId="0" applyNumberFormat="1" applyFont="1" applyAlignment="1">
      <alignment horizontal="left"/>
    </xf>
    <xf numFmtId="0" fontId="2" fillId="4" borderId="5" xfId="0" applyFont="1" applyFill="1" applyBorder="1"/>
    <xf numFmtId="0" fontId="0" fillId="4" borderId="0" xfId="0" applyFill="1" applyBorder="1"/>
    <xf numFmtId="164" fontId="0" fillId="4" borderId="0" xfId="1" applyNumberFormat="1" applyFont="1" applyFill="1" applyBorder="1"/>
    <xf numFmtId="164" fontId="0" fillId="4" borderId="6" xfId="1" applyNumberFormat="1" applyFont="1" applyFill="1" applyBorder="1"/>
    <xf numFmtId="0" fontId="2" fillId="10" borderId="0" xfId="0" applyFont="1" applyFill="1" applyAlignment="1">
      <alignment horizontal="left"/>
    </xf>
    <xf numFmtId="0" fontId="0" fillId="10" borderId="0" xfId="0" applyFill="1"/>
    <xf numFmtId="0" fontId="0" fillId="0" borderId="0" xfId="0" applyFill="1" applyAlignment="1"/>
    <xf numFmtId="171" fontId="10" fillId="0" borderId="0" xfId="0" applyNumberFormat="1" applyFont="1" applyFill="1" applyAlignment="1">
      <alignment horizontal="center"/>
    </xf>
    <xf numFmtId="165" fontId="0" fillId="0" borderId="0" xfId="0" applyNumberFormat="1" applyFill="1" applyAlignment="1"/>
    <xf numFmtId="165" fontId="6" fillId="0" borderId="0" xfId="1" applyNumberFormat="1" applyFont="1" applyFill="1" applyProtection="1">
      <protection locked="0"/>
    </xf>
    <xf numFmtId="0" fontId="6" fillId="0" borderId="0" xfId="0" applyFont="1" applyFill="1" applyProtection="1">
      <protection locked="0"/>
    </xf>
    <xf numFmtId="0" fontId="2" fillId="0" borderId="0" xfId="0" applyFont="1" applyFill="1"/>
    <xf numFmtId="165" fontId="2" fillId="0" borderId="0" xfId="1" applyNumberFormat="1" applyFont="1" applyFill="1"/>
    <xf numFmtId="165" fontId="7" fillId="7" borderId="0" xfId="0" applyNumberFormat="1" applyFont="1" applyFill="1" applyAlignment="1">
      <alignment horizontal="center"/>
    </xf>
    <xf numFmtId="165" fontId="7" fillId="7" borderId="1" xfId="0" applyNumberFormat="1" applyFont="1" applyFill="1" applyBorder="1" applyAlignment="1">
      <alignment horizontal="center"/>
    </xf>
    <xf numFmtId="165" fontId="9" fillId="0" borderId="0" xfId="1" applyNumberFormat="1" applyFont="1" applyFill="1"/>
    <xf numFmtId="165" fontId="7" fillId="0" borderId="0" xfId="1" applyNumberFormat="1" applyFont="1" applyFill="1" applyAlignment="1">
      <alignment horizontal="center"/>
    </xf>
    <xf numFmtId="165" fontId="7" fillId="0" borderId="0" xfId="0" applyNumberFormat="1" applyFont="1" applyFill="1"/>
    <xf numFmtId="165" fontId="7" fillId="7" borderId="0" xfId="1" applyNumberFormat="1" applyFont="1" applyFill="1" applyProtection="1"/>
    <xf numFmtId="0" fontId="2" fillId="4" borderId="5" xfId="0" applyFont="1" applyFill="1" applyBorder="1" applyProtection="1"/>
    <xf numFmtId="0" fontId="0" fillId="4" borderId="0" xfId="0" applyFill="1" applyBorder="1" applyProtection="1"/>
    <xf numFmtId="164" fontId="0" fillId="4" borderId="0" xfId="1" applyNumberFormat="1" applyFont="1" applyFill="1" applyBorder="1" applyProtection="1"/>
    <xf numFmtId="164" fontId="0" fillId="4" borderId="6" xfId="1" applyNumberFormat="1" applyFont="1" applyFill="1" applyBorder="1" applyProtection="1"/>
    <xf numFmtId="164" fontId="9" fillId="4" borderId="0" xfId="1" applyNumberFormat="1" applyFont="1" applyFill="1" applyBorder="1" applyProtection="1"/>
    <xf numFmtId="164" fontId="9" fillId="4" borderId="6" xfId="1" applyNumberFormat="1" applyFont="1" applyFill="1" applyBorder="1" applyProtection="1"/>
    <xf numFmtId="0" fontId="2" fillId="4" borderId="7" xfId="0" applyFont="1" applyFill="1" applyBorder="1" applyProtection="1"/>
    <xf numFmtId="0" fontId="0" fillId="4" borderId="1" xfId="0" applyFill="1" applyBorder="1" applyProtection="1"/>
    <xf numFmtId="164" fontId="9" fillId="4" borderId="1" xfId="1" applyNumberFormat="1" applyFont="1" applyFill="1" applyBorder="1" applyProtection="1"/>
    <xf numFmtId="164" fontId="9" fillId="4" borderId="8" xfId="1" applyNumberFormat="1" applyFont="1" applyFill="1" applyBorder="1" applyProtection="1"/>
    <xf numFmtId="1" fontId="0" fillId="0" borderId="0" xfId="0" applyNumberFormat="1"/>
    <xf numFmtId="1" fontId="0" fillId="0" borderId="0" xfId="0" applyNumberFormat="1" applyFill="1"/>
    <xf numFmtId="1" fontId="10" fillId="0" borderId="0" xfId="0" applyNumberFormat="1" applyFont="1" applyFill="1" applyAlignment="1">
      <alignment horizontal="center"/>
    </xf>
    <xf numFmtId="1" fontId="0" fillId="0" borderId="0" xfId="0" applyNumberFormat="1" applyFill="1" applyAlignment="1"/>
    <xf numFmtId="1" fontId="0" fillId="7" borderId="0" xfId="0" applyNumberFormat="1" applyFill="1"/>
    <xf numFmtId="1" fontId="2" fillId="7" borderId="0" xfId="0" applyNumberFormat="1" applyFont="1" applyFill="1" applyAlignment="1">
      <alignment horizontal="center"/>
    </xf>
    <xf numFmtId="1" fontId="3" fillId="8" borderId="1" xfId="0" applyNumberFormat="1" applyFont="1" applyFill="1" applyBorder="1" applyAlignment="1">
      <alignment horizontal="center"/>
    </xf>
    <xf numFmtId="1" fontId="0" fillId="0" borderId="0" xfId="1" applyNumberFormat="1" applyFont="1" applyFill="1"/>
    <xf numFmtId="1" fontId="2" fillId="0" borderId="0" xfId="1" applyNumberFormat="1" applyFont="1" applyAlignment="1">
      <alignment horizontal="center"/>
    </xf>
    <xf numFmtId="1" fontId="2" fillId="0" borderId="0" xfId="0" applyNumberFormat="1" applyFont="1" applyFill="1"/>
    <xf numFmtId="1" fontId="4" fillId="0" borderId="0" xfId="1" applyNumberFormat="1" applyFont="1" applyFill="1" applyProtection="1">
      <protection locked="0"/>
    </xf>
    <xf numFmtId="165" fontId="2" fillId="0" borderId="1" xfId="1" applyNumberFormat="1" applyFont="1" applyFill="1" applyBorder="1"/>
    <xf numFmtId="166" fontId="0" fillId="4" borderId="1" xfId="1" applyNumberFormat="1" applyFont="1" applyFill="1" applyBorder="1"/>
    <xf numFmtId="0" fontId="2" fillId="0" borderId="1" xfId="0" applyFont="1" applyFill="1" applyBorder="1"/>
    <xf numFmtId="164" fontId="0" fillId="4" borderId="1" xfId="1" applyNumberFormat="1" applyFont="1" applyFill="1" applyBorder="1"/>
    <xf numFmtId="165" fontId="6" fillId="0" borderId="1" xfId="1" applyNumberFormat="1" applyFont="1" applyFill="1" applyBorder="1" applyProtection="1">
      <protection locked="0"/>
    </xf>
    <xf numFmtId="166" fontId="0" fillId="7" borderId="1" xfId="1" applyNumberFormat="1" applyFont="1" applyFill="1" applyBorder="1"/>
    <xf numFmtId="1" fontId="4" fillId="0" borderId="1" xfId="1" applyNumberFormat="1" applyFont="1" applyFill="1" applyBorder="1" applyProtection="1">
      <protection locked="0"/>
    </xf>
    <xf numFmtId="0" fontId="6" fillId="0" borderId="1" xfId="0" applyFont="1" applyFill="1" applyBorder="1" applyProtection="1">
      <protection locked="0"/>
    </xf>
    <xf numFmtId="164" fontId="0" fillId="7" borderId="1" xfId="1" applyNumberFormat="1" applyFont="1" applyFill="1" applyBorder="1"/>
    <xf numFmtId="164" fontId="0" fillId="3" borderId="1" xfId="1" quotePrefix="1" applyNumberFormat="1" applyFont="1" applyFill="1" applyBorder="1"/>
    <xf numFmtId="170" fontId="0" fillId="5" borderId="1" xfId="1" quotePrefix="1" applyNumberFormat="1" applyFont="1" applyFill="1" applyBorder="1"/>
    <xf numFmtId="166" fontId="0" fillId="5" borderId="1" xfId="1" quotePrefix="1" applyNumberFormat="1" applyFont="1" applyFill="1" applyBorder="1"/>
    <xf numFmtId="164" fontId="9" fillId="0" borderId="1" xfId="1" quotePrefix="1" applyNumberFormat="1" applyFont="1" applyFill="1" applyBorder="1"/>
    <xf numFmtId="165" fontId="7" fillId="7" borderId="1" xfId="1" applyNumberFormat="1" applyFont="1" applyFill="1" applyBorder="1" applyProtection="1"/>
    <xf numFmtId="165" fontId="7" fillId="7" borderId="0" xfId="0" applyNumberFormat="1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9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0" xfId="0" applyBorder="1" applyProtection="1">
      <protection locked="0"/>
    </xf>
    <xf numFmtId="0" fontId="0" fillId="8" borderId="0" xfId="0" applyFill="1" applyAlignment="1">
      <alignment horizontal="center"/>
    </xf>
    <xf numFmtId="0" fontId="2" fillId="8" borderId="0" xfId="0" applyFont="1" applyFill="1" applyAlignment="1">
      <alignment horizontal="center"/>
    </xf>
    <xf numFmtId="0" fontId="3" fillId="8" borderId="0" xfId="0" applyFont="1" applyFill="1" applyAlignment="1">
      <alignment horizontal="center"/>
    </xf>
    <xf numFmtId="0" fontId="5" fillId="8" borderId="0" xfId="0" applyFont="1" applyFill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171" fontId="2" fillId="0" borderId="0" xfId="0" applyNumberFormat="1" applyFont="1" applyAlignment="1">
      <alignment horizontal="left"/>
    </xf>
    <xf numFmtId="0" fontId="2" fillId="0" borderId="0" xfId="0" applyFont="1"/>
    <xf numFmtId="171" fontId="11" fillId="8" borderId="0" xfId="0" applyNumberFormat="1" applyFont="1" applyFill="1" applyAlignment="1">
      <alignment horizontal="center" wrapText="1"/>
    </xf>
    <xf numFmtId="0" fontId="12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99"/>
      <color rgb="FFFFFF66"/>
      <color rgb="FF66FF66"/>
      <color rgb="FF66FF33"/>
      <color rgb="FFF2FC6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203200</xdr:colOff>
      <xdr:row>22</xdr:row>
      <xdr:rowOff>76200</xdr:rowOff>
    </xdr:from>
    <xdr:to>
      <xdr:col>16</xdr:col>
      <xdr:colOff>432308</xdr:colOff>
      <xdr:row>24</xdr:row>
      <xdr:rowOff>154432</xdr:rowOff>
    </xdr:to>
    <xdr:sp macro="" textlink="">
      <xdr:nvSpPr>
        <xdr:cNvPr id="2" name="Right Arrow 1"/>
        <xdr:cNvSpPr/>
      </xdr:nvSpPr>
      <xdr:spPr>
        <a:xfrm>
          <a:off x="10972800" y="3505200"/>
          <a:ext cx="978408" cy="48463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V200"/>
  <sheetViews>
    <sheetView tabSelected="1" zoomScale="75" zoomScaleNormal="75" workbookViewId="0">
      <selection activeCell="A31" sqref="A31"/>
    </sheetView>
  </sheetViews>
  <sheetFormatPr defaultRowHeight="15"/>
  <cols>
    <col min="1" max="1" width="3.5703125" customWidth="1"/>
    <col min="2" max="2" width="10.42578125" style="1" customWidth="1"/>
    <col min="3" max="3" width="15.28515625" style="1" customWidth="1"/>
    <col min="4" max="4" width="11.85546875" style="1" customWidth="1"/>
    <col min="5" max="5" width="11.42578125" customWidth="1"/>
    <col min="6" max="6" width="11.140625" customWidth="1"/>
    <col min="7" max="7" width="11.5703125" customWidth="1"/>
    <col min="8" max="8" width="13" customWidth="1"/>
    <col min="9" max="11" width="12" customWidth="1"/>
    <col min="12" max="12" width="12" style="5" customWidth="1"/>
    <col min="13" max="13" width="16" style="18" customWidth="1"/>
    <col min="14" max="14" width="12" style="18" customWidth="1"/>
    <col min="15" max="15" width="12" style="127" customWidth="1"/>
    <col min="16" max="16" width="11.28515625" customWidth="1"/>
    <col min="17" max="17" width="9.85546875" customWidth="1"/>
    <col min="18" max="18" width="9.140625" customWidth="1"/>
    <col min="19" max="30" width="11.7109375" customWidth="1"/>
    <col min="31" max="31" width="4.140625" style="86" customWidth="1"/>
    <col min="32" max="32" width="12.7109375" style="86" customWidth="1"/>
    <col min="33" max="33" width="16.28515625" style="86" customWidth="1"/>
    <col min="34" max="34" width="8.85546875" customWidth="1"/>
    <col min="38" max="38" width="9.5703125" customWidth="1"/>
    <col min="41" max="41" width="12.7109375" customWidth="1"/>
    <col min="42" max="42" width="11.5703125" customWidth="1"/>
    <col min="48" max="48" width="101.5703125" customWidth="1"/>
  </cols>
  <sheetData>
    <row r="1" spans="2:19">
      <c r="B1" s="166" t="s">
        <v>67</v>
      </c>
      <c r="C1" s="166"/>
      <c r="D1" s="166"/>
      <c r="E1" s="166"/>
      <c r="F1" s="166"/>
    </row>
    <row r="2" spans="2:19" ht="14.25" customHeight="1">
      <c r="B2" s="165">
        <v>39277</v>
      </c>
      <c r="C2" s="165"/>
      <c r="D2" s="165"/>
      <c r="E2" s="165"/>
      <c r="F2" s="165"/>
    </row>
    <row r="3" spans="2:19" ht="14.25" customHeight="1">
      <c r="B3" s="97"/>
      <c r="C3" s="97"/>
      <c r="D3" s="97"/>
      <c r="E3" s="97"/>
      <c r="F3" s="97"/>
    </row>
    <row r="4" spans="2:19" ht="14.25" customHeight="1">
      <c r="B4" s="167" t="s">
        <v>77</v>
      </c>
      <c r="C4" s="168"/>
      <c r="D4" s="168"/>
      <c r="E4" s="168"/>
      <c r="F4" s="168"/>
      <c r="G4" s="168"/>
      <c r="H4" s="168"/>
      <c r="I4" s="168"/>
      <c r="J4" s="168"/>
      <c r="K4" s="168"/>
      <c r="M4" s="54"/>
      <c r="N4" s="54"/>
      <c r="O4" s="128"/>
      <c r="P4" s="5"/>
      <c r="Q4" s="5"/>
      <c r="R4" s="5"/>
      <c r="S4" s="5"/>
    </row>
    <row r="5" spans="2:19" ht="14.25" customHeight="1"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05"/>
      <c r="M5" s="105"/>
      <c r="N5" s="105"/>
      <c r="O5" s="129"/>
      <c r="P5" s="105"/>
      <c r="Q5" s="105"/>
      <c r="R5" s="105"/>
      <c r="S5" s="5"/>
    </row>
    <row r="6" spans="2:19">
      <c r="B6" s="4"/>
      <c r="C6" s="4"/>
      <c r="D6" s="4"/>
      <c r="E6" s="104"/>
      <c r="F6" s="104"/>
      <c r="G6" s="104"/>
      <c r="H6" s="104"/>
      <c r="I6" s="104"/>
      <c r="J6" s="104"/>
      <c r="K6" s="104"/>
      <c r="L6" s="104"/>
      <c r="M6" s="106"/>
      <c r="N6" s="106"/>
      <c r="O6" s="130"/>
      <c r="P6" s="104"/>
      <c r="Q6" s="104"/>
      <c r="R6" s="104"/>
      <c r="S6" s="5"/>
    </row>
    <row r="7" spans="2:19">
      <c r="B7" s="102" t="s">
        <v>57</v>
      </c>
      <c r="C7" s="102"/>
      <c r="D7" s="102"/>
      <c r="E7" s="102"/>
      <c r="F7" s="102"/>
      <c r="G7" s="102"/>
      <c r="H7" s="102"/>
      <c r="I7" s="102"/>
      <c r="J7" s="102"/>
      <c r="K7" s="102"/>
      <c r="L7" s="73"/>
    </row>
    <row r="8" spans="2:19">
      <c r="B8" s="102" t="s">
        <v>74</v>
      </c>
      <c r="C8" s="102"/>
      <c r="D8" s="102"/>
      <c r="E8" s="102"/>
      <c r="F8" s="102"/>
      <c r="G8" s="102"/>
      <c r="H8" s="102"/>
      <c r="I8" s="102"/>
      <c r="J8" s="102"/>
      <c r="K8" s="102"/>
      <c r="L8" s="73"/>
    </row>
    <row r="9" spans="2:19">
      <c r="B9" s="102" t="s">
        <v>76</v>
      </c>
      <c r="C9" s="102"/>
      <c r="D9" s="102"/>
      <c r="E9" s="102"/>
      <c r="F9" s="102"/>
      <c r="G9" s="102"/>
      <c r="H9" s="102"/>
      <c r="I9" s="102"/>
      <c r="J9" s="102"/>
      <c r="K9" s="102"/>
      <c r="L9" s="73"/>
    </row>
    <row r="10" spans="2:19">
      <c r="B10" s="102" t="s">
        <v>80</v>
      </c>
      <c r="C10" s="102"/>
      <c r="D10" s="102"/>
      <c r="E10" s="102"/>
      <c r="F10" s="102"/>
      <c r="G10" s="102"/>
      <c r="H10" s="102"/>
      <c r="I10" s="102"/>
      <c r="J10" s="102"/>
      <c r="K10" s="103"/>
      <c r="L10" s="73"/>
    </row>
    <row r="11" spans="2:19">
      <c r="B11" s="102" t="s">
        <v>81</v>
      </c>
      <c r="C11" s="102"/>
      <c r="D11" s="102"/>
      <c r="E11" s="102"/>
      <c r="F11" s="102"/>
      <c r="G11" s="102"/>
      <c r="H11" s="102"/>
      <c r="I11" s="102"/>
      <c r="J11" s="102"/>
      <c r="K11" s="103"/>
      <c r="L11" s="73"/>
    </row>
    <row r="12" spans="2:19">
      <c r="B12" s="102" t="s">
        <v>82</v>
      </c>
      <c r="C12" s="102"/>
      <c r="D12" s="102"/>
      <c r="E12" s="102"/>
      <c r="F12" s="102"/>
      <c r="G12" s="102"/>
      <c r="H12" s="102"/>
      <c r="I12" s="102"/>
      <c r="J12" s="102"/>
      <c r="K12" s="103"/>
      <c r="L12" s="73"/>
    </row>
    <row r="13" spans="2:19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5" spans="2:19">
      <c r="G15" s="162" t="s">
        <v>55</v>
      </c>
      <c r="H15" s="163"/>
      <c r="I15" s="163"/>
      <c r="J15" s="163"/>
      <c r="K15" s="164"/>
      <c r="L15" s="74"/>
    </row>
    <row r="16" spans="2:19">
      <c r="G16" s="26"/>
      <c r="H16" s="27"/>
      <c r="I16" s="94" t="s">
        <v>1</v>
      </c>
      <c r="J16" s="94" t="s">
        <v>35</v>
      </c>
      <c r="K16" s="95" t="s">
        <v>56</v>
      </c>
      <c r="L16" s="75"/>
    </row>
    <row r="17" spans="3:18">
      <c r="G17" s="98" t="s">
        <v>6</v>
      </c>
      <c r="H17" s="99"/>
      <c r="I17" s="100">
        <v>100</v>
      </c>
      <c r="J17" s="100">
        <v>62</v>
      </c>
      <c r="K17" s="101">
        <v>20</v>
      </c>
      <c r="L17" s="6"/>
    </row>
    <row r="18" spans="3:18">
      <c r="G18" s="98" t="s">
        <v>7</v>
      </c>
      <c r="H18" s="99"/>
      <c r="I18" s="100">
        <v>88</v>
      </c>
      <c r="J18" s="100">
        <v>22</v>
      </c>
      <c r="K18" s="101">
        <v>0</v>
      </c>
      <c r="L18" s="6"/>
    </row>
    <row r="19" spans="3:18">
      <c r="G19" s="98" t="s">
        <v>8</v>
      </c>
      <c r="H19" s="99"/>
      <c r="I19" s="100">
        <f>80/1.5</f>
        <v>53.333333333333336</v>
      </c>
      <c r="J19" s="100">
        <f>200/1.5</f>
        <v>133.33333333333334</v>
      </c>
      <c r="K19" s="101">
        <v>20</v>
      </c>
      <c r="L19" s="6"/>
    </row>
    <row r="20" spans="3:18">
      <c r="G20" s="98" t="s">
        <v>60</v>
      </c>
      <c r="H20" s="99"/>
      <c r="I20" s="100">
        <f>343/3</f>
        <v>114.33333333333333</v>
      </c>
      <c r="J20" s="100">
        <f>112/3</f>
        <v>37.333333333333336</v>
      </c>
      <c r="K20" s="101">
        <v>40</v>
      </c>
      <c r="L20" s="6"/>
    </row>
    <row r="21" spans="3:18">
      <c r="C21" s="68" t="s">
        <v>4</v>
      </c>
      <c r="D21" s="68"/>
      <c r="E21" s="68"/>
      <c r="G21" s="98" t="s">
        <v>9</v>
      </c>
      <c r="H21" s="99"/>
      <c r="I21" s="100">
        <v>25</v>
      </c>
      <c r="J21" s="100">
        <v>75</v>
      </c>
      <c r="K21" s="101">
        <v>0</v>
      </c>
      <c r="L21" s="6"/>
    </row>
    <row r="22" spans="3:18">
      <c r="C22" s="68" t="s">
        <v>54</v>
      </c>
      <c r="D22" s="68"/>
      <c r="E22" s="68"/>
      <c r="G22" s="98" t="s">
        <v>10</v>
      </c>
      <c r="H22" s="99"/>
      <c r="I22" s="100">
        <v>0</v>
      </c>
      <c r="J22" s="100">
        <v>40</v>
      </c>
      <c r="K22" s="101">
        <v>0</v>
      </c>
      <c r="L22" s="6"/>
    </row>
    <row r="23" spans="3:18">
      <c r="G23" s="98" t="s">
        <v>68</v>
      </c>
      <c r="H23" s="99"/>
      <c r="I23" s="100">
        <f>260/2</f>
        <v>130</v>
      </c>
      <c r="J23" s="100">
        <f>231/2</f>
        <v>115.5</v>
      </c>
      <c r="K23" s="101">
        <v>20</v>
      </c>
      <c r="L23" s="6"/>
    </row>
    <row r="24" spans="3:18">
      <c r="G24" s="98" t="s">
        <v>69</v>
      </c>
      <c r="H24" s="99"/>
      <c r="I24" s="100">
        <f>I23*1.5</f>
        <v>195</v>
      </c>
      <c r="J24" s="100">
        <f>J23*1.5</f>
        <v>173.25</v>
      </c>
      <c r="K24" s="101">
        <v>20</v>
      </c>
      <c r="L24" s="6"/>
      <c r="M24" s="18" t="s">
        <v>75</v>
      </c>
      <c r="R24" s="96"/>
    </row>
    <row r="25" spans="3:18">
      <c r="G25" s="98" t="s">
        <v>70</v>
      </c>
      <c r="H25" s="99"/>
      <c r="I25" s="100">
        <f>I23*2</f>
        <v>260</v>
      </c>
      <c r="J25" s="100">
        <f>J23*2</f>
        <v>231</v>
      </c>
      <c r="K25" s="101">
        <v>20</v>
      </c>
      <c r="L25" s="6"/>
    </row>
    <row r="26" spans="3:18">
      <c r="G26" s="98" t="s">
        <v>63</v>
      </c>
      <c r="H26" s="99"/>
      <c r="I26" s="100">
        <v>0</v>
      </c>
      <c r="J26" s="100">
        <v>0</v>
      </c>
      <c r="K26" s="101">
        <v>20</v>
      </c>
      <c r="L26" s="6"/>
    </row>
    <row r="27" spans="3:18">
      <c r="G27" s="98" t="s">
        <v>12</v>
      </c>
      <c r="H27" s="99"/>
      <c r="I27" s="100">
        <v>140</v>
      </c>
      <c r="J27" s="100">
        <v>190</v>
      </c>
      <c r="K27" s="101">
        <v>0</v>
      </c>
      <c r="L27" s="6"/>
    </row>
    <row r="28" spans="3:18">
      <c r="G28" s="98" t="s">
        <v>13</v>
      </c>
      <c r="H28" s="99"/>
      <c r="I28" s="100">
        <v>60</v>
      </c>
      <c r="J28" s="100">
        <v>150</v>
      </c>
      <c r="K28" s="101">
        <v>0</v>
      </c>
      <c r="L28" s="6"/>
    </row>
    <row r="29" spans="3:18">
      <c r="G29" s="98" t="s">
        <v>15</v>
      </c>
      <c r="H29" s="99"/>
      <c r="I29" s="100">
        <v>152</v>
      </c>
      <c r="J29" s="100">
        <v>170</v>
      </c>
      <c r="K29" s="101">
        <v>20</v>
      </c>
      <c r="L29" s="6"/>
    </row>
    <row r="30" spans="3:18">
      <c r="G30" s="98" t="s">
        <v>58</v>
      </c>
      <c r="H30" s="99"/>
      <c r="I30" s="100">
        <v>80</v>
      </c>
      <c r="J30" s="100">
        <v>65</v>
      </c>
      <c r="K30" s="101">
        <v>20</v>
      </c>
      <c r="L30" s="6"/>
    </row>
    <row r="31" spans="3:18">
      <c r="G31" s="117" t="s">
        <v>59</v>
      </c>
      <c r="H31" s="118"/>
      <c r="I31" s="119">
        <v>90</v>
      </c>
      <c r="J31" s="119">
        <v>120</v>
      </c>
      <c r="K31" s="120">
        <v>20</v>
      </c>
      <c r="L31" s="6"/>
    </row>
    <row r="32" spans="3:18">
      <c r="G32" s="117" t="s">
        <v>64</v>
      </c>
      <c r="H32" s="118"/>
      <c r="I32" s="119">
        <v>0</v>
      </c>
      <c r="J32" s="119">
        <v>341</v>
      </c>
      <c r="K32" s="120">
        <v>0</v>
      </c>
      <c r="L32" s="6"/>
    </row>
    <row r="33" spans="2:48">
      <c r="G33" s="117" t="s">
        <v>78</v>
      </c>
      <c r="H33" s="118"/>
      <c r="I33" s="121">
        <v>100</v>
      </c>
      <c r="J33" s="121">
        <v>40</v>
      </c>
      <c r="K33" s="122">
        <v>0</v>
      </c>
    </row>
    <row r="34" spans="2:48">
      <c r="G34" s="123" t="s">
        <v>79</v>
      </c>
      <c r="H34" s="124"/>
      <c r="I34" s="125">
        <v>110</v>
      </c>
      <c r="J34" s="125">
        <v>35</v>
      </c>
      <c r="K34" s="126">
        <v>0</v>
      </c>
    </row>
    <row r="36" spans="2:48">
      <c r="P36" s="160" t="s">
        <v>61</v>
      </c>
      <c r="Q36" s="160"/>
      <c r="R36" s="160"/>
      <c r="S36" s="160"/>
      <c r="AH36" s="160" t="s">
        <v>62</v>
      </c>
      <c r="AI36" s="160"/>
      <c r="AJ36" s="160"/>
      <c r="AK36" s="160"/>
      <c r="AL36" s="160"/>
      <c r="AM36" s="160"/>
      <c r="AN36" s="160"/>
      <c r="AO36" s="160"/>
      <c r="AP36" s="160"/>
      <c r="AQ36" s="160"/>
      <c r="AR36" s="160"/>
      <c r="AS36" s="160"/>
      <c r="AT36" s="160"/>
      <c r="AU36" s="71"/>
    </row>
    <row r="37" spans="2:48">
      <c r="B37" s="159"/>
      <c r="C37" s="19"/>
      <c r="D37" s="19"/>
      <c r="E37" s="11" t="s">
        <v>16</v>
      </c>
      <c r="F37" s="11" t="s">
        <v>16</v>
      </c>
      <c r="G37" s="11" t="s">
        <v>16</v>
      </c>
      <c r="H37" s="11" t="s">
        <v>16</v>
      </c>
      <c r="I37" s="11" t="s">
        <v>16</v>
      </c>
      <c r="J37" s="11" t="s">
        <v>16</v>
      </c>
      <c r="K37" s="11" t="s">
        <v>16</v>
      </c>
      <c r="L37" s="159"/>
      <c r="M37" s="92" t="s">
        <v>47</v>
      </c>
      <c r="N37" s="39"/>
      <c r="O37" s="131"/>
      <c r="P37" s="40" t="s">
        <v>23</v>
      </c>
      <c r="Q37" s="40" t="s">
        <v>23</v>
      </c>
      <c r="R37" s="40" t="s">
        <v>23</v>
      </c>
      <c r="S37" s="40" t="s">
        <v>23</v>
      </c>
      <c r="T37" s="40" t="s">
        <v>23</v>
      </c>
      <c r="U37" s="40" t="s">
        <v>23</v>
      </c>
      <c r="V37" s="40" t="s">
        <v>23</v>
      </c>
      <c r="W37" s="38" t="s">
        <v>52</v>
      </c>
      <c r="X37" s="38" t="s">
        <v>52</v>
      </c>
      <c r="Y37" s="38" t="s">
        <v>52</v>
      </c>
      <c r="Z37" s="15" t="s">
        <v>52</v>
      </c>
      <c r="AA37" s="15" t="s">
        <v>52</v>
      </c>
      <c r="AB37" s="38" t="s">
        <v>52</v>
      </c>
      <c r="AC37" s="38" t="s">
        <v>52</v>
      </c>
      <c r="AD37" s="38" t="s">
        <v>52</v>
      </c>
      <c r="AE37" s="87"/>
      <c r="AF37" s="158"/>
      <c r="AG37" s="152"/>
      <c r="AH37" s="40" t="s">
        <v>23</v>
      </c>
      <c r="AI37" s="40" t="s">
        <v>23</v>
      </c>
      <c r="AJ37" s="40" t="s">
        <v>23</v>
      </c>
      <c r="AK37" s="40" t="s">
        <v>23</v>
      </c>
      <c r="AL37" s="40" t="s">
        <v>23</v>
      </c>
      <c r="AM37" s="40" t="s">
        <v>23</v>
      </c>
      <c r="AN37" s="40" t="s">
        <v>23</v>
      </c>
      <c r="AO37" s="40" t="s">
        <v>23</v>
      </c>
      <c r="AP37" s="40" t="s">
        <v>23</v>
      </c>
      <c r="AQ37" s="40" t="s">
        <v>23</v>
      </c>
      <c r="AR37" s="40" t="s">
        <v>23</v>
      </c>
      <c r="AS37" s="40" t="s">
        <v>23</v>
      </c>
      <c r="AT37" s="40" t="s">
        <v>23</v>
      </c>
      <c r="AU37" s="40" t="s">
        <v>23</v>
      </c>
      <c r="AV37" s="154"/>
    </row>
    <row r="38" spans="2:48">
      <c r="B38" s="66"/>
      <c r="C38" s="19"/>
      <c r="D38" s="19"/>
      <c r="E38" s="12"/>
      <c r="F38" s="12"/>
      <c r="G38" s="12"/>
      <c r="H38" s="11" t="s">
        <v>21</v>
      </c>
      <c r="I38" s="11"/>
      <c r="J38" s="11"/>
      <c r="K38" s="11"/>
      <c r="L38" s="66"/>
      <c r="M38" s="93" t="s">
        <v>48</v>
      </c>
      <c r="N38" s="39"/>
      <c r="O38" s="131"/>
      <c r="P38" s="41"/>
      <c r="Q38" s="41"/>
      <c r="R38" s="41"/>
      <c r="S38" s="40" t="s">
        <v>21</v>
      </c>
      <c r="T38" s="40"/>
      <c r="U38" s="40"/>
      <c r="V38" s="40"/>
      <c r="W38" s="161" t="s">
        <v>66</v>
      </c>
      <c r="X38" s="161"/>
      <c r="Y38" s="161"/>
      <c r="Z38" s="161"/>
      <c r="AA38" s="161"/>
      <c r="AB38" s="161"/>
      <c r="AC38" s="161"/>
      <c r="AD38" s="161"/>
      <c r="AE38" s="88"/>
      <c r="AF38" s="66"/>
      <c r="AG38" s="152"/>
      <c r="AH38" s="40"/>
      <c r="AI38" s="41"/>
      <c r="AJ38" s="41"/>
      <c r="AK38" s="41"/>
      <c r="AL38" s="43" t="s">
        <v>25</v>
      </c>
      <c r="AM38" s="43" t="s">
        <v>27</v>
      </c>
      <c r="AN38" s="43"/>
      <c r="AO38" s="40" t="s">
        <v>49</v>
      </c>
      <c r="AP38" s="40" t="s">
        <v>50</v>
      </c>
      <c r="AQ38" s="41"/>
      <c r="AR38" s="41"/>
      <c r="AS38" s="41"/>
      <c r="AT38" s="41"/>
      <c r="AU38" s="41"/>
      <c r="AV38" s="154"/>
    </row>
    <row r="39" spans="2:48">
      <c r="B39" s="66"/>
      <c r="C39" s="19" t="s">
        <v>37</v>
      </c>
      <c r="D39" s="19" t="s">
        <v>40</v>
      </c>
      <c r="E39" s="13" t="s">
        <v>5</v>
      </c>
      <c r="F39" s="11" t="s">
        <v>17</v>
      </c>
      <c r="G39" s="11" t="s">
        <v>19</v>
      </c>
      <c r="H39" s="11" t="s">
        <v>22</v>
      </c>
      <c r="I39" s="12"/>
      <c r="J39" s="11" t="s">
        <v>2</v>
      </c>
      <c r="K39" s="11" t="s">
        <v>31</v>
      </c>
      <c r="L39" s="66"/>
      <c r="M39" s="42" t="s">
        <v>37</v>
      </c>
      <c r="N39" s="42" t="s">
        <v>40</v>
      </c>
      <c r="O39" s="132"/>
      <c r="P39" s="43" t="s">
        <v>5</v>
      </c>
      <c r="Q39" s="40" t="s">
        <v>17</v>
      </c>
      <c r="R39" s="40" t="s">
        <v>19</v>
      </c>
      <c r="S39" s="40" t="s">
        <v>22</v>
      </c>
      <c r="T39" s="41"/>
      <c r="U39" s="40" t="s">
        <v>2</v>
      </c>
      <c r="V39" s="40" t="s">
        <v>31</v>
      </c>
      <c r="W39" s="38" t="s">
        <v>1</v>
      </c>
      <c r="X39" s="38" t="s">
        <v>35</v>
      </c>
      <c r="Y39" s="38" t="s">
        <v>65</v>
      </c>
      <c r="Z39" s="15" t="s">
        <v>71</v>
      </c>
      <c r="AA39" s="15" t="s">
        <v>14</v>
      </c>
      <c r="AB39" s="38" t="s">
        <v>1</v>
      </c>
      <c r="AC39" s="38" t="s">
        <v>35</v>
      </c>
      <c r="AD39" s="38" t="s">
        <v>65</v>
      </c>
      <c r="AE39" s="87"/>
      <c r="AF39" s="66"/>
      <c r="AG39" s="111" t="s">
        <v>37</v>
      </c>
      <c r="AH39" s="40"/>
      <c r="AI39" s="40"/>
      <c r="AJ39" s="40"/>
      <c r="AK39" s="40"/>
      <c r="AL39" s="43" t="s">
        <v>26</v>
      </c>
      <c r="AM39" s="43" t="s">
        <v>28</v>
      </c>
      <c r="AN39" s="43" t="s">
        <v>27</v>
      </c>
      <c r="AO39" s="40" t="s">
        <v>22</v>
      </c>
      <c r="AP39" s="40" t="s">
        <v>22</v>
      </c>
      <c r="AQ39" s="40">
        <v>14</v>
      </c>
      <c r="AR39" s="40">
        <v>5</v>
      </c>
      <c r="AS39" s="40"/>
      <c r="AT39" s="40" t="s">
        <v>8</v>
      </c>
      <c r="AU39" s="40" t="s">
        <v>83</v>
      </c>
      <c r="AV39" s="154"/>
    </row>
    <row r="40" spans="2:48">
      <c r="B40" s="67" t="s">
        <v>86</v>
      </c>
      <c r="C40" s="20" t="s">
        <v>38</v>
      </c>
      <c r="D40" s="20" t="s">
        <v>46</v>
      </c>
      <c r="E40" s="14" t="s">
        <v>24</v>
      </c>
      <c r="F40" s="14" t="s">
        <v>18</v>
      </c>
      <c r="G40" s="14" t="s">
        <v>20</v>
      </c>
      <c r="H40" s="14" t="s">
        <v>20</v>
      </c>
      <c r="I40" s="14" t="s">
        <v>1</v>
      </c>
      <c r="J40" s="14" t="s">
        <v>33</v>
      </c>
      <c r="K40" s="14" t="s">
        <v>32</v>
      </c>
      <c r="L40" s="67" t="s">
        <v>86</v>
      </c>
      <c r="M40" s="44" t="s">
        <v>38</v>
      </c>
      <c r="N40" s="44" t="s">
        <v>46</v>
      </c>
      <c r="O40" s="133" t="s">
        <v>84</v>
      </c>
      <c r="P40" s="45" t="s">
        <v>24</v>
      </c>
      <c r="Q40" s="45" t="s">
        <v>18</v>
      </c>
      <c r="R40" s="45" t="s">
        <v>20</v>
      </c>
      <c r="S40" s="45" t="s">
        <v>20</v>
      </c>
      <c r="T40" s="45" t="s">
        <v>1</v>
      </c>
      <c r="U40" s="45" t="s">
        <v>33</v>
      </c>
      <c r="V40" s="45" t="s">
        <v>32</v>
      </c>
      <c r="W40" s="79" t="s">
        <v>0</v>
      </c>
      <c r="X40" s="79" t="s">
        <v>0</v>
      </c>
      <c r="Y40" s="79" t="s">
        <v>0</v>
      </c>
      <c r="Z40" s="16" t="s">
        <v>72</v>
      </c>
      <c r="AA40" s="16" t="s">
        <v>73</v>
      </c>
      <c r="AB40" s="79" t="s">
        <v>3</v>
      </c>
      <c r="AC40" s="79" t="s">
        <v>3</v>
      </c>
      <c r="AD40" s="79" t="s">
        <v>3</v>
      </c>
      <c r="AE40" s="89"/>
      <c r="AF40" s="67" t="s">
        <v>86</v>
      </c>
      <c r="AG40" s="112" t="s">
        <v>38</v>
      </c>
      <c r="AH40" s="45" t="s">
        <v>15</v>
      </c>
      <c r="AI40" s="45" t="s">
        <v>6</v>
      </c>
      <c r="AJ40" s="45" t="s">
        <v>8</v>
      </c>
      <c r="AK40" s="45" t="s">
        <v>9</v>
      </c>
      <c r="AL40" s="45" t="s">
        <v>20</v>
      </c>
      <c r="AM40" s="45" t="s">
        <v>20</v>
      </c>
      <c r="AN40" s="45" t="s">
        <v>20</v>
      </c>
      <c r="AO40" s="45" t="s">
        <v>20</v>
      </c>
      <c r="AP40" s="45" t="s">
        <v>20</v>
      </c>
      <c r="AQ40" s="45" t="s">
        <v>29</v>
      </c>
      <c r="AR40" s="45" t="s">
        <v>30</v>
      </c>
      <c r="AS40" s="45" t="s">
        <v>64</v>
      </c>
      <c r="AT40" s="45" t="s">
        <v>18</v>
      </c>
      <c r="AU40" s="45" t="s">
        <v>18</v>
      </c>
      <c r="AV40" s="153" t="s">
        <v>85</v>
      </c>
    </row>
    <row r="41" spans="2:48">
      <c r="B41" s="11">
        <v>0</v>
      </c>
      <c r="C41" s="110">
        <v>0.25</v>
      </c>
      <c r="D41" s="17"/>
      <c r="E41" s="109">
        <v>2</v>
      </c>
      <c r="F41" s="109"/>
      <c r="G41" s="109">
        <v>1</v>
      </c>
      <c r="H41" s="109">
        <v>0.7</v>
      </c>
      <c r="I41" s="10">
        <f t="shared" ref="I41:I72" si="0">E41*$I$22+F41*$I$18+H41*$I$23</f>
        <v>91</v>
      </c>
      <c r="J41" s="10">
        <f t="shared" ref="J41:J72" si="1">E41*$J$22+F41*$J$18+H41*$J$23</f>
        <v>160.85</v>
      </c>
      <c r="K41" s="10">
        <f>G41*20+H41*20</f>
        <v>34</v>
      </c>
      <c r="L41" s="40">
        <v>0</v>
      </c>
      <c r="M41" s="107">
        <v>0.25</v>
      </c>
      <c r="N41" s="46"/>
      <c r="O41" s="137">
        <v>160</v>
      </c>
      <c r="P41" s="108">
        <v>2</v>
      </c>
      <c r="Q41" s="108"/>
      <c r="R41" s="108">
        <v>1</v>
      </c>
      <c r="S41" s="108">
        <v>0.7</v>
      </c>
      <c r="T41" s="72">
        <f>P41*$I$22+Q41*$I$18+R41*$I$26+S41*$I$23+AH41*$I$29+AI41*$I$17+AJ41*$I$19+AK41*$I$21+AL41*$I$20+AM41*$I$30+AN41*$I$31+AO41*$I$24+AP41*$I$25+AQ41*$I$27+AR41*$I$28+AT41*$I$33+AS41*$I$32+AU41*$I$34</f>
        <v>91</v>
      </c>
      <c r="U41" s="72">
        <f>P41*$J$22+Q41*$J$18+R41*$J$26+S41*$J$23+AH41*$J$29+AI41*$J$17+AJ41*$J$19+AK41*$J$21+AL41*$J$20+AM41*$J$30+AN41*$J$31+AO41*$J$24+AP41*$J$25+AQ41*$J$27+AR41*$J$28+AS41*$J$32+AT41*$J$33+AU41*$J$34</f>
        <v>160.85</v>
      </c>
      <c r="V41" s="72">
        <f>P41*$K$22+Q41*$K$18+R41*$K$26+S41*$K$23+AH41*$K$29+AI41*$K$17+AJ41*$K$19+AK41*$K$21+AL41*$K$20+AM41*$K$30+AN41*$K$31+AO41*$K$24+AP41*$K$25+AQ41*$K$27+AR41*$K$28+AT41*$K$33+AS41*$K$32+AU41*$K$34</f>
        <v>34</v>
      </c>
      <c r="W41" s="78">
        <f>T41/(L41+1)</f>
        <v>91</v>
      </c>
      <c r="X41" s="78">
        <f>U41/(L41+1)</f>
        <v>160.85</v>
      </c>
      <c r="Y41" s="78">
        <f>V41/(L41+1)</f>
        <v>34</v>
      </c>
      <c r="Z41" s="80"/>
      <c r="AA41" s="80"/>
      <c r="AB41" s="78"/>
      <c r="AC41" s="78"/>
      <c r="AD41" s="78"/>
      <c r="AE41" s="90"/>
      <c r="AF41" s="40">
        <v>0</v>
      </c>
      <c r="AG41" s="116">
        <v>0.25</v>
      </c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55"/>
    </row>
    <row r="42" spans="2:48">
      <c r="B42" s="11">
        <f>B41+1</f>
        <v>1</v>
      </c>
      <c r="C42" s="110">
        <f t="shared" ref="C42:C82" si="2">C41+$C$192</f>
        <v>0.26041666666666669</v>
      </c>
      <c r="D42" s="22">
        <f>C42-C41</f>
        <v>1.0416666666666685E-2</v>
      </c>
      <c r="E42" s="109"/>
      <c r="F42" s="109"/>
      <c r="G42" s="109"/>
      <c r="H42" s="109"/>
      <c r="I42" s="10">
        <f t="shared" si="0"/>
        <v>0</v>
      </c>
      <c r="J42" s="10">
        <f t="shared" si="1"/>
        <v>0</v>
      </c>
      <c r="K42" s="10">
        <f t="shared" ref="K42:K105" si="3">G42*20+H42*20</f>
        <v>0</v>
      </c>
      <c r="L42" s="40">
        <f>L41+1</f>
        <v>1</v>
      </c>
      <c r="M42" s="107">
        <v>0.26041666666666669</v>
      </c>
      <c r="N42" s="47">
        <f>M42-M41</f>
        <v>1.0416666666666685E-2</v>
      </c>
      <c r="O42" s="137"/>
      <c r="P42" s="108"/>
      <c r="Q42" s="108"/>
      <c r="R42" s="108"/>
      <c r="S42" s="108"/>
      <c r="T42" s="72">
        <f t="shared" ref="T42:T105" si="4">P42*$I$22+Q42*$I$18+R42*$I$26+S42*$I$23+AH42*$I$29+AI42*$I$17+AJ42*$I$19+AK42*$I$21+AL42*$I$20+AM42*$I$30+AN42*$I$31+AO42*$I$24+AP42*$I$25+AQ42*$I$27+AR42*$I$28+AT42*$I$33+AS42*$I$32+AU42*$I$34</f>
        <v>0</v>
      </c>
      <c r="U42" s="72">
        <f t="shared" ref="U42:U105" si="5">P42*$J$22+Q42*$J$18+R42*$J$26+S42*$J$23+AH42*$J$29+AI42*$J$17+AJ42*$J$19+AK42*$J$21+AL42*$J$20+AM42*$J$30+AN42*$J$31+AO42*$J$24+AP42*$J$25+AQ42*$J$27+AR42*$J$28+AS42*$J$32+AT42*$J$33+AU42*$J$34</f>
        <v>0</v>
      </c>
      <c r="V42" s="72">
        <f t="shared" ref="V42:V105" si="6">P42*$K$22+Q42*$K$18+R42*$K$26+S42*$K$23+AH42*$K$29+AI42*$K$17+AJ42*$K$19+AK42*$K$21+AL42*$K$20+AM42*$K$30+AN42*$K$31+AO42*$K$24+AP42*$K$25+AQ42*$K$27+AR42*$K$28+AT42*$K$33+AS42*$K$32+AU42*$K$34</f>
        <v>0</v>
      </c>
      <c r="W42" s="78">
        <f>SUM($T$41:T42)/(L42+1)</f>
        <v>45.5</v>
      </c>
      <c r="X42" s="78">
        <f>SUM($U$41:U42)/(L42+1)</f>
        <v>80.424999999999997</v>
      </c>
      <c r="Y42" s="78">
        <f>SUM($V$41:V42)/(L42+1)</f>
        <v>17</v>
      </c>
      <c r="Z42" s="81">
        <f>SUM($N$42:N42)</f>
        <v>1.0416666666666685E-2</v>
      </c>
      <c r="AA42" s="82">
        <f>Z42/(L41+1)*60</f>
        <v>0.62500000000000111</v>
      </c>
      <c r="AB42" s="78">
        <f>SUM($T$41:T42)/Z42/24</f>
        <v>363.99999999999932</v>
      </c>
      <c r="AC42" s="78">
        <f>SUM($U$41:U42)/Z42/24</f>
        <v>643.39999999999884</v>
      </c>
      <c r="AD42" s="78">
        <f>SUM($V$41:V42)/Z42/24</f>
        <v>135.99999999999974</v>
      </c>
      <c r="AE42" s="90"/>
      <c r="AF42" s="40">
        <f>AF41+1</f>
        <v>1</v>
      </c>
      <c r="AG42" s="116">
        <f>M42</f>
        <v>0.26041666666666669</v>
      </c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56"/>
    </row>
    <row r="43" spans="2:48">
      <c r="B43" s="11">
        <f t="shared" ref="B43:B106" si="7">B42+1</f>
        <v>2</v>
      </c>
      <c r="C43" s="110">
        <f t="shared" si="2"/>
        <v>0.27083333333333337</v>
      </c>
      <c r="D43" s="22">
        <f t="shared" ref="D43:D106" si="8">C43-C42</f>
        <v>1.0416666666666685E-2</v>
      </c>
      <c r="E43" s="109">
        <v>1</v>
      </c>
      <c r="F43" s="109">
        <v>0</v>
      </c>
      <c r="G43" s="109">
        <v>1</v>
      </c>
      <c r="H43" s="109">
        <v>0.7</v>
      </c>
      <c r="I43" s="10">
        <f t="shared" si="0"/>
        <v>91</v>
      </c>
      <c r="J43" s="10">
        <f t="shared" si="1"/>
        <v>120.85</v>
      </c>
      <c r="K43" s="10">
        <f t="shared" si="3"/>
        <v>34</v>
      </c>
      <c r="L43" s="40">
        <f t="shared" ref="L43:L106" si="9">L42+1</f>
        <v>2</v>
      </c>
      <c r="M43" s="107">
        <v>0.27083333333333331</v>
      </c>
      <c r="N43" s="47">
        <f t="shared" ref="N43:N106" si="10">M43-M42</f>
        <v>1.041666666666663E-2</v>
      </c>
      <c r="O43" s="137">
        <v>160</v>
      </c>
      <c r="P43" s="108">
        <v>1</v>
      </c>
      <c r="Q43" s="108">
        <v>0</v>
      </c>
      <c r="R43" s="108">
        <v>1</v>
      </c>
      <c r="S43" s="108">
        <v>0.7</v>
      </c>
      <c r="T43" s="72">
        <f t="shared" si="4"/>
        <v>91</v>
      </c>
      <c r="U43" s="72">
        <f t="shared" si="5"/>
        <v>120.85</v>
      </c>
      <c r="V43" s="72">
        <f t="shared" si="6"/>
        <v>34</v>
      </c>
      <c r="W43" s="78">
        <f>SUM($T$41:T43)/(L43+1)</f>
        <v>60.666666666666664</v>
      </c>
      <c r="X43" s="78">
        <f>SUM($U$41:U43)/(L43+1)</f>
        <v>93.899999999999991</v>
      </c>
      <c r="Y43" s="78">
        <f>SUM($V$41:V43)/(L43+1)</f>
        <v>22.666666666666668</v>
      </c>
      <c r="Z43" s="81">
        <f>SUM($N$42:N43)</f>
        <v>2.0833333333333315E-2</v>
      </c>
      <c r="AA43" s="82">
        <f t="shared" ref="AA43:AA106" si="11">Z43/(L42+1)*60</f>
        <v>0.62499999999999944</v>
      </c>
      <c r="AB43" s="78">
        <f>SUM($T$41:T43)/Z43/24</f>
        <v>364.00000000000028</v>
      </c>
      <c r="AC43" s="78">
        <f>SUM($U$41:U43)/Z43/24</f>
        <v>563.40000000000043</v>
      </c>
      <c r="AD43" s="78">
        <f>SUM($V$41:V43)/Z43/24</f>
        <v>136.00000000000011</v>
      </c>
      <c r="AE43" s="90"/>
      <c r="AF43" s="40">
        <f t="shared" ref="AF43:AF106" si="12">AF42+1</f>
        <v>2</v>
      </c>
      <c r="AG43" s="116">
        <f t="shared" ref="AG43:AG106" si="13">M43</f>
        <v>0.27083333333333331</v>
      </c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108"/>
      <c r="AV43" s="156"/>
    </row>
    <row r="44" spans="2:48">
      <c r="B44" s="11">
        <f t="shared" si="7"/>
        <v>3</v>
      </c>
      <c r="C44" s="110">
        <f t="shared" si="2"/>
        <v>0.28125000000000006</v>
      </c>
      <c r="D44" s="22">
        <f t="shared" si="8"/>
        <v>1.0416666666666685E-2</v>
      </c>
      <c r="E44" s="109"/>
      <c r="F44" s="109"/>
      <c r="G44" s="109"/>
      <c r="H44" s="109"/>
      <c r="I44" s="10">
        <f t="shared" si="0"/>
        <v>0</v>
      </c>
      <c r="J44" s="10">
        <f t="shared" si="1"/>
        <v>0</v>
      </c>
      <c r="K44" s="10">
        <f t="shared" si="3"/>
        <v>0</v>
      </c>
      <c r="L44" s="40">
        <f t="shared" si="9"/>
        <v>3</v>
      </c>
      <c r="M44" s="107">
        <v>0.28125</v>
      </c>
      <c r="N44" s="47">
        <f t="shared" si="10"/>
        <v>1.0416666666666685E-2</v>
      </c>
      <c r="O44" s="137"/>
      <c r="P44" s="108"/>
      <c r="Q44" s="108"/>
      <c r="R44" s="108"/>
      <c r="S44" s="108"/>
      <c r="T44" s="72">
        <f t="shared" si="4"/>
        <v>0</v>
      </c>
      <c r="U44" s="72">
        <f t="shared" si="5"/>
        <v>0</v>
      </c>
      <c r="V44" s="72">
        <f t="shared" si="6"/>
        <v>0</v>
      </c>
      <c r="W44" s="78">
        <f>SUM($T$41:T44)/(L44+1)</f>
        <v>45.5</v>
      </c>
      <c r="X44" s="78">
        <f>SUM($U$41:U44)/(L44+1)</f>
        <v>70.424999999999997</v>
      </c>
      <c r="Y44" s="78">
        <f>SUM($V$41:V44)/(L44+1)</f>
        <v>17</v>
      </c>
      <c r="Z44" s="81">
        <f>SUM($N$42:N44)</f>
        <v>3.125E-2</v>
      </c>
      <c r="AA44" s="82">
        <f t="shared" si="11"/>
        <v>0.625</v>
      </c>
      <c r="AB44" s="78">
        <f>SUM($T$41:T44)/Z44/24</f>
        <v>242.66666666666666</v>
      </c>
      <c r="AC44" s="78">
        <f>SUM($U$41:U44)/Z44/24</f>
        <v>375.59999999999997</v>
      </c>
      <c r="AD44" s="78">
        <f>SUM($V$41:V44)/Z44/24</f>
        <v>90.666666666666671</v>
      </c>
      <c r="AE44" s="90"/>
      <c r="AF44" s="40">
        <f t="shared" si="12"/>
        <v>3</v>
      </c>
      <c r="AG44" s="116">
        <f t="shared" si="13"/>
        <v>0.28125</v>
      </c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56"/>
    </row>
    <row r="45" spans="2:48">
      <c r="B45" s="11">
        <f t="shared" si="7"/>
        <v>4</v>
      </c>
      <c r="C45" s="110">
        <f t="shared" si="2"/>
        <v>0.29166666666666674</v>
      </c>
      <c r="D45" s="22">
        <f t="shared" si="8"/>
        <v>1.0416666666666685E-2</v>
      </c>
      <c r="E45" s="109">
        <v>2</v>
      </c>
      <c r="F45" s="109"/>
      <c r="G45" s="109">
        <v>1</v>
      </c>
      <c r="H45" s="109">
        <v>0.7</v>
      </c>
      <c r="I45" s="10">
        <f t="shared" si="0"/>
        <v>91</v>
      </c>
      <c r="J45" s="10">
        <f t="shared" si="1"/>
        <v>160.85</v>
      </c>
      <c r="K45" s="10">
        <f t="shared" si="3"/>
        <v>34</v>
      </c>
      <c r="L45" s="40">
        <f t="shared" si="9"/>
        <v>4</v>
      </c>
      <c r="M45" s="107">
        <v>0.29166666666666669</v>
      </c>
      <c r="N45" s="47">
        <f t="shared" si="10"/>
        <v>1.0416666666666685E-2</v>
      </c>
      <c r="O45" s="137">
        <v>160</v>
      </c>
      <c r="P45" s="108">
        <v>2</v>
      </c>
      <c r="Q45" s="108"/>
      <c r="R45" s="108">
        <v>1</v>
      </c>
      <c r="S45" s="108">
        <v>0.7</v>
      </c>
      <c r="T45" s="72">
        <f t="shared" si="4"/>
        <v>91</v>
      </c>
      <c r="U45" s="72">
        <f t="shared" si="5"/>
        <v>160.85</v>
      </c>
      <c r="V45" s="72">
        <f t="shared" si="6"/>
        <v>34</v>
      </c>
      <c r="W45" s="78">
        <f>SUM($T$41:T45)/(L45+1)</f>
        <v>54.6</v>
      </c>
      <c r="X45" s="78">
        <f>SUM($U$41:U45)/(L45+1)</f>
        <v>88.509999999999991</v>
      </c>
      <c r="Y45" s="78">
        <f>SUM($V$41:V45)/(L45+1)</f>
        <v>20.399999999999999</v>
      </c>
      <c r="Z45" s="81">
        <f>SUM($N$42:N45)</f>
        <v>4.1666666666666685E-2</v>
      </c>
      <c r="AA45" s="82">
        <f t="shared" si="11"/>
        <v>0.62500000000000022</v>
      </c>
      <c r="AB45" s="78">
        <f>SUM($T$41:T45)/Z45/24</f>
        <v>272.99999999999989</v>
      </c>
      <c r="AC45" s="78">
        <f>SUM($U$41:U45)/Z45/24</f>
        <v>442.54999999999973</v>
      </c>
      <c r="AD45" s="78">
        <f>SUM($V$41:V45)/Z45/24</f>
        <v>101.99999999999996</v>
      </c>
      <c r="AE45" s="90"/>
      <c r="AF45" s="40">
        <f t="shared" si="12"/>
        <v>4</v>
      </c>
      <c r="AG45" s="116">
        <f t="shared" si="13"/>
        <v>0.29166666666666669</v>
      </c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  <c r="AU45" s="108"/>
      <c r="AV45" s="156"/>
    </row>
    <row r="46" spans="2:48">
      <c r="B46" s="11">
        <f t="shared" si="7"/>
        <v>5</v>
      </c>
      <c r="C46" s="110">
        <f t="shared" si="2"/>
        <v>0.30208333333333343</v>
      </c>
      <c r="D46" s="22">
        <f t="shared" si="8"/>
        <v>1.0416666666666685E-2</v>
      </c>
      <c r="E46" s="109"/>
      <c r="F46" s="109"/>
      <c r="G46" s="109"/>
      <c r="H46" s="109"/>
      <c r="I46" s="10">
        <f t="shared" si="0"/>
        <v>0</v>
      </c>
      <c r="J46" s="10">
        <f t="shared" si="1"/>
        <v>0</v>
      </c>
      <c r="K46" s="10">
        <f t="shared" si="3"/>
        <v>0</v>
      </c>
      <c r="L46" s="40">
        <f t="shared" si="9"/>
        <v>5</v>
      </c>
      <c r="M46" s="107">
        <v>0.30208333333333331</v>
      </c>
      <c r="N46" s="47">
        <f t="shared" si="10"/>
        <v>1.041666666666663E-2</v>
      </c>
      <c r="O46" s="137"/>
      <c r="P46" s="108"/>
      <c r="Q46" s="108"/>
      <c r="R46" s="108"/>
      <c r="S46" s="108"/>
      <c r="T46" s="72">
        <f t="shared" si="4"/>
        <v>0</v>
      </c>
      <c r="U46" s="72">
        <f t="shared" si="5"/>
        <v>0</v>
      </c>
      <c r="V46" s="72">
        <f t="shared" si="6"/>
        <v>0</v>
      </c>
      <c r="W46" s="78">
        <f>SUM($T$41:T46)/(L46+1)</f>
        <v>45.5</v>
      </c>
      <c r="X46" s="78">
        <f>SUM($U$41:U46)/(L46+1)</f>
        <v>73.758333333333326</v>
      </c>
      <c r="Y46" s="78">
        <f>SUM($V$41:V46)/(L46+1)</f>
        <v>17</v>
      </c>
      <c r="Z46" s="81">
        <f>SUM($N$42:N46)</f>
        <v>5.2083333333333315E-2</v>
      </c>
      <c r="AA46" s="82">
        <f t="shared" si="11"/>
        <v>0.62499999999999978</v>
      </c>
      <c r="AB46" s="78">
        <f>SUM($T$41:T46)/Z46/24</f>
        <v>218.40000000000009</v>
      </c>
      <c r="AC46" s="78">
        <f>SUM($U$41:U46)/Z46/24</f>
        <v>354.04000000000013</v>
      </c>
      <c r="AD46" s="78">
        <f>SUM($V$41:V46)/Z46/24</f>
        <v>81.600000000000037</v>
      </c>
      <c r="AE46" s="90"/>
      <c r="AF46" s="40">
        <f t="shared" si="12"/>
        <v>5</v>
      </c>
      <c r="AG46" s="116">
        <f t="shared" si="13"/>
        <v>0.30208333333333331</v>
      </c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  <c r="AU46" s="108"/>
      <c r="AV46" s="156"/>
    </row>
    <row r="47" spans="2:48">
      <c r="B47" s="11">
        <f t="shared" si="7"/>
        <v>6</v>
      </c>
      <c r="C47" s="110">
        <f t="shared" si="2"/>
        <v>0.31250000000000011</v>
      </c>
      <c r="D47" s="22">
        <f t="shared" si="8"/>
        <v>1.0416666666666685E-2</v>
      </c>
      <c r="E47" s="109">
        <v>1</v>
      </c>
      <c r="F47" s="109">
        <v>1</v>
      </c>
      <c r="G47" s="109">
        <v>1</v>
      </c>
      <c r="H47" s="109">
        <v>0.7</v>
      </c>
      <c r="I47" s="10">
        <f t="shared" si="0"/>
        <v>179</v>
      </c>
      <c r="J47" s="10">
        <f t="shared" si="1"/>
        <v>142.85</v>
      </c>
      <c r="K47" s="10">
        <f t="shared" si="3"/>
        <v>34</v>
      </c>
      <c r="L47" s="40">
        <f t="shared" si="9"/>
        <v>6</v>
      </c>
      <c r="M47" s="107">
        <v>0.3125</v>
      </c>
      <c r="N47" s="47">
        <f t="shared" si="10"/>
        <v>1.0416666666666685E-2</v>
      </c>
      <c r="O47" s="137">
        <v>160</v>
      </c>
      <c r="P47" s="108">
        <v>1</v>
      </c>
      <c r="Q47" s="108">
        <v>1</v>
      </c>
      <c r="R47" s="108">
        <v>1</v>
      </c>
      <c r="S47" s="108">
        <v>0.7</v>
      </c>
      <c r="T47" s="72">
        <f t="shared" si="4"/>
        <v>179</v>
      </c>
      <c r="U47" s="72">
        <f t="shared" si="5"/>
        <v>142.85</v>
      </c>
      <c r="V47" s="72">
        <f t="shared" si="6"/>
        <v>34</v>
      </c>
      <c r="W47" s="78">
        <f>SUM($T$41:T47)/(L47+1)</f>
        <v>64.571428571428569</v>
      </c>
      <c r="X47" s="78">
        <f>SUM($U$41:U47)/(L47+1)</f>
        <v>83.628571428571419</v>
      </c>
      <c r="Y47" s="78">
        <f>SUM($V$41:V47)/(L47+1)</f>
        <v>19.428571428571427</v>
      </c>
      <c r="Z47" s="81">
        <f>SUM($N$42:N47)</f>
        <v>6.25E-2</v>
      </c>
      <c r="AA47" s="82">
        <f t="shared" si="11"/>
        <v>0.625</v>
      </c>
      <c r="AB47" s="78">
        <f>SUM($T$41:T47)/Z47/24</f>
        <v>301.33333333333331</v>
      </c>
      <c r="AC47" s="78">
        <f>SUM($U$41:U47)/Z47/24</f>
        <v>390.26666666666665</v>
      </c>
      <c r="AD47" s="78">
        <f>SUM($V$41:V47)/Z47/24</f>
        <v>90.666666666666671</v>
      </c>
      <c r="AE47" s="90"/>
      <c r="AF47" s="40">
        <f t="shared" si="12"/>
        <v>6</v>
      </c>
      <c r="AG47" s="116">
        <f t="shared" si="13"/>
        <v>0.3125</v>
      </c>
      <c r="AH47" s="108"/>
      <c r="AI47" s="108"/>
      <c r="AJ47" s="108"/>
      <c r="AK47" s="108"/>
      <c r="AL47" s="108"/>
      <c r="AM47" s="108"/>
      <c r="AN47" s="108"/>
      <c r="AO47" s="108"/>
      <c r="AP47" s="108"/>
      <c r="AQ47" s="108"/>
      <c r="AR47" s="108"/>
      <c r="AS47" s="108"/>
      <c r="AT47" s="108"/>
      <c r="AU47" s="108"/>
      <c r="AV47" s="156"/>
    </row>
    <row r="48" spans="2:48">
      <c r="B48" s="11">
        <f t="shared" si="7"/>
        <v>7</v>
      </c>
      <c r="C48" s="110">
        <f t="shared" si="2"/>
        <v>0.3229166666666668</v>
      </c>
      <c r="D48" s="22">
        <f t="shared" si="8"/>
        <v>1.0416666666666685E-2</v>
      </c>
      <c r="E48" s="109"/>
      <c r="F48" s="109"/>
      <c r="G48" s="109"/>
      <c r="H48" s="109"/>
      <c r="I48" s="10">
        <f t="shared" si="0"/>
        <v>0</v>
      </c>
      <c r="J48" s="10">
        <f t="shared" si="1"/>
        <v>0</v>
      </c>
      <c r="K48" s="10">
        <f t="shared" si="3"/>
        <v>0</v>
      </c>
      <c r="L48" s="40">
        <f t="shared" si="9"/>
        <v>7</v>
      </c>
      <c r="M48" s="107">
        <v>0.32291666666666669</v>
      </c>
      <c r="N48" s="47">
        <f t="shared" si="10"/>
        <v>1.0416666666666685E-2</v>
      </c>
      <c r="O48" s="137"/>
      <c r="P48" s="108"/>
      <c r="Q48" s="108"/>
      <c r="R48" s="108"/>
      <c r="S48" s="108"/>
      <c r="T48" s="72">
        <f t="shared" si="4"/>
        <v>0</v>
      </c>
      <c r="U48" s="72">
        <f t="shared" si="5"/>
        <v>0</v>
      </c>
      <c r="V48" s="72">
        <f t="shared" si="6"/>
        <v>0</v>
      </c>
      <c r="W48" s="78">
        <f>SUM($T$41:T48)/(L48+1)</f>
        <v>56.5</v>
      </c>
      <c r="X48" s="78">
        <f>SUM($U$41:U48)/(L48+1)</f>
        <v>73.174999999999997</v>
      </c>
      <c r="Y48" s="78">
        <f>SUM($V$41:V48)/(L48+1)</f>
        <v>17</v>
      </c>
      <c r="Z48" s="81">
        <f>SUM($N$42:N48)</f>
        <v>7.2916666666666685E-2</v>
      </c>
      <c r="AA48" s="82">
        <f t="shared" si="11"/>
        <v>0.62500000000000022</v>
      </c>
      <c r="AB48" s="78">
        <f>SUM($T$41:T48)/Z48/24</f>
        <v>258.28571428571422</v>
      </c>
      <c r="AC48" s="78">
        <f>SUM($U$41:U48)/Z48/24</f>
        <v>334.51428571428562</v>
      </c>
      <c r="AD48" s="78">
        <f>SUM($V$41:V48)/Z48/24</f>
        <v>77.714285714285694</v>
      </c>
      <c r="AE48" s="90"/>
      <c r="AF48" s="40">
        <f t="shared" si="12"/>
        <v>7</v>
      </c>
      <c r="AG48" s="116">
        <f t="shared" si="13"/>
        <v>0.32291666666666669</v>
      </c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  <c r="AU48" s="108"/>
      <c r="AV48" s="156"/>
    </row>
    <row r="49" spans="2:48">
      <c r="B49" s="11">
        <f t="shared" si="7"/>
        <v>8</v>
      </c>
      <c r="C49" s="110">
        <f t="shared" si="2"/>
        <v>0.33333333333333348</v>
      </c>
      <c r="D49" s="22">
        <f t="shared" si="8"/>
        <v>1.0416666666666685E-2</v>
      </c>
      <c r="E49" s="109">
        <v>2</v>
      </c>
      <c r="F49" s="109"/>
      <c r="G49" s="109">
        <v>1</v>
      </c>
      <c r="H49" s="109">
        <v>0.7</v>
      </c>
      <c r="I49" s="10">
        <f t="shared" si="0"/>
        <v>91</v>
      </c>
      <c r="J49" s="10">
        <f t="shared" si="1"/>
        <v>160.85</v>
      </c>
      <c r="K49" s="10">
        <f t="shared" si="3"/>
        <v>34</v>
      </c>
      <c r="L49" s="40">
        <f t="shared" si="9"/>
        <v>8</v>
      </c>
      <c r="M49" s="107">
        <v>0.33333333333333331</v>
      </c>
      <c r="N49" s="47">
        <f t="shared" si="10"/>
        <v>1.041666666666663E-2</v>
      </c>
      <c r="O49" s="137">
        <v>160</v>
      </c>
      <c r="P49" s="108">
        <v>2</v>
      </c>
      <c r="Q49" s="108"/>
      <c r="R49" s="108">
        <v>1</v>
      </c>
      <c r="S49" s="108">
        <v>0.7</v>
      </c>
      <c r="T49" s="72">
        <f t="shared" si="4"/>
        <v>91</v>
      </c>
      <c r="U49" s="72">
        <f t="shared" si="5"/>
        <v>160.85</v>
      </c>
      <c r="V49" s="72">
        <f t="shared" si="6"/>
        <v>34</v>
      </c>
      <c r="W49" s="78">
        <f>SUM($T$41:T49)/(L49+1)</f>
        <v>60.333333333333336</v>
      </c>
      <c r="X49" s="78">
        <f>SUM($U$41:U49)/(L49+1)</f>
        <v>82.916666666666671</v>
      </c>
      <c r="Y49" s="78">
        <f>SUM($V$41:V49)/(L49+1)</f>
        <v>18.888888888888889</v>
      </c>
      <c r="Z49" s="81">
        <f>SUM($N$42:N49)</f>
        <v>8.3333333333333315E-2</v>
      </c>
      <c r="AA49" s="82">
        <f t="shared" si="11"/>
        <v>0.62499999999999989</v>
      </c>
      <c r="AB49" s="78">
        <f>SUM($T$41:T49)/Z49/24</f>
        <v>271.50000000000006</v>
      </c>
      <c r="AC49" s="78">
        <f>SUM($U$41:U49)/Z49/24</f>
        <v>373.12500000000006</v>
      </c>
      <c r="AD49" s="78">
        <f>SUM($V$41:V49)/Z49/24</f>
        <v>85.000000000000014</v>
      </c>
      <c r="AE49" s="90"/>
      <c r="AF49" s="40">
        <f t="shared" si="12"/>
        <v>8</v>
      </c>
      <c r="AG49" s="116">
        <f t="shared" si="13"/>
        <v>0.33333333333333331</v>
      </c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56"/>
    </row>
    <row r="50" spans="2:48">
      <c r="B50" s="11">
        <f t="shared" si="7"/>
        <v>9</v>
      </c>
      <c r="C50" s="110">
        <f t="shared" si="2"/>
        <v>0.34375000000000017</v>
      </c>
      <c r="D50" s="22">
        <f t="shared" si="8"/>
        <v>1.0416666666666685E-2</v>
      </c>
      <c r="E50" s="109"/>
      <c r="F50" s="109"/>
      <c r="G50" s="109"/>
      <c r="H50" s="109"/>
      <c r="I50" s="10">
        <f t="shared" si="0"/>
        <v>0</v>
      </c>
      <c r="J50" s="10">
        <f t="shared" si="1"/>
        <v>0</v>
      </c>
      <c r="K50" s="10">
        <f t="shared" si="3"/>
        <v>0</v>
      </c>
      <c r="L50" s="40">
        <f t="shared" si="9"/>
        <v>9</v>
      </c>
      <c r="M50" s="107">
        <v>0.34375</v>
      </c>
      <c r="N50" s="47">
        <f t="shared" si="10"/>
        <v>1.0416666666666685E-2</v>
      </c>
      <c r="O50" s="137"/>
      <c r="P50" s="108"/>
      <c r="Q50" s="108"/>
      <c r="R50" s="108"/>
      <c r="S50" s="108"/>
      <c r="T50" s="72">
        <f t="shared" si="4"/>
        <v>0</v>
      </c>
      <c r="U50" s="72">
        <f t="shared" si="5"/>
        <v>0</v>
      </c>
      <c r="V50" s="72">
        <f t="shared" si="6"/>
        <v>0</v>
      </c>
      <c r="W50" s="78">
        <f>SUM($T$41:T50)/(L50+1)</f>
        <v>54.3</v>
      </c>
      <c r="X50" s="78">
        <f>SUM($U$41:U50)/(L50+1)</f>
        <v>74.625</v>
      </c>
      <c r="Y50" s="78">
        <f>SUM($V$41:V50)/(L50+1)</f>
        <v>17</v>
      </c>
      <c r="Z50" s="81">
        <f>SUM($N$42:N50)</f>
        <v>9.375E-2</v>
      </c>
      <c r="AA50" s="82">
        <f t="shared" si="11"/>
        <v>0.625</v>
      </c>
      <c r="AB50" s="78">
        <f>SUM($T$41:T50)/Z50/24</f>
        <v>241.33333333333334</v>
      </c>
      <c r="AC50" s="78">
        <f>SUM($U$41:U50)/Z50/24</f>
        <v>331.66666666666669</v>
      </c>
      <c r="AD50" s="78">
        <f>SUM($V$41:V50)/Z50/24</f>
        <v>75.555555555555557</v>
      </c>
      <c r="AE50" s="90"/>
      <c r="AF50" s="40">
        <f t="shared" si="12"/>
        <v>9</v>
      </c>
      <c r="AG50" s="116">
        <f t="shared" si="13"/>
        <v>0.34375</v>
      </c>
      <c r="AH50" s="108"/>
      <c r="AI50" s="108"/>
      <c r="AJ50" s="108"/>
      <c r="AK50" s="108"/>
      <c r="AL50" s="108"/>
      <c r="AM50" s="108"/>
      <c r="AN50" s="108"/>
      <c r="AO50" s="108"/>
      <c r="AP50" s="108"/>
      <c r="AQ50" s="108"/>
      <c r="AR50" s="108"/>
      <c r="AS50" s="108"/>
      <c r="AT50" s="108"/>
      <c r="AU50" s="108"/>
      <c r="AV50" s="156"/>
    </row>
    <row r="51" spans="2:48">
      <c r="B51" s="11">
        <f t="shared" si="7"/>
        <v>10</v>
      </c>
      <c r="C51" s="110">
        <f t="shared" si="2"/>
        <v>0.35416666666666685</v>
      </c>
      <c r="D51" s="22">
        <f t="shared" si="8"/>
        <v>1.0416666666666685E-2</v>
      </c>
      <c r="E51" s="109">
        <v>1</v>
      </c>
      <c r="F51" s="109">
        <v>1</v>
      </c>
      <c r="G51" s="109">
        <v>1</v>
      </c>
      <c r="H51" s="109">
        <v>0.7</v>
      </c>
      <c r="I51" s="10">
        <f t="shared" si="0"/>
        <v>179</v>
      </c>
      <c r="J51" s="10">
        <f t="shared" si="1"/>
        <v>142.85</v>
      </c>
      <c r="K51" s="10">
        <f t="shared" si="3"/>
        <v>34</v>
      </c>
      <c r="L51" s="40">
        <f t="shared" si="9"/>
        <v>10</v>
      </c>
      <c r="M51" s="107">
        <v>0.35416666666666669</v>
      </c>
      <c r="N51" s="47">
        <f t="shared" si="10"/>
        <v>1.0416666666666685E-2</v>
      </c>
      <c r="O51" s="137">
        <v>160</v>
      </c>
      <c r="P51" s="108">
        <v>1</v>
      </c>
      <c r="Q51" s="108">
        <v>1</v>
      </c>
      <c r="R51" s="108">
        <v>1</v>
      </c>
      <c r="S51" s="108">
        <v>0.7</v>
      </c>
      <c r="T51" s="72">
        <f t="shared" si="4"/>
        <v>179</v>
      </c>
      <c r="U51" s="72">
        <f t="shared" si="5"/>
        <v>142.85</v>
      </c>
      <c r="V51" s="72">
        <f t="shared" si="6"/>
        <v>34</v>
      </c>
      <c r="W51" s="78">
        <f>SUM($T$41:T51)/(L51+1)</f>
        <v>65.63636363636364</v>
      </c>
      <c r="X51" s="78">
        <f>SUM($U$41:U51)/(L51+1)</f>
        <v>80.827272727272728</v>
      </c>
      <c r="Y51" s="78">
        <f>SUM($V$41:V51)/(L51+1)</f>
        <v>18.545454545454547</v>
      </c>
      <c r="Z51" s="81">
        <f>SUM($N$42:N51)</f>
        <v>0.10416666666666669</v>
      </c>
      <c r="AA51" s="82">
        <f t="shared" si="11"/>
        <v>0.62500000000000011</v>
      </c>
      <c r="AB51" s="78">
        <f>SUM($T$41:T51)/Z51/24</f>
        <v>288.79999999999995</v>
      </c>
      <c r="AC51" s="78">
        <f>SUM($U$41:U51)/Z51/24</f>
        <v>355.63999999999993</v>
      </c>
      <c r="AD51" s="78">
        <f>SUM($V$41:V51)/Z51/24</f>
        <v>81.59999999999998</v>
      </c>
      <c r="AE51" s="90"/>
      <c r="AF51" s="40">
        <f t="shared" si="12"/>
        <v>10</v>
      </c>
      <c r="AG51" s="116">
        <f t="shared" si="13"/>
        <v>0.35416666666666669</v>
      </c>
      <c r="AH51" s="108"/>
      <c r="AI51" s="108"/>
      <c r="AJ51" s="108"/>
      <c r="AK51" s="108"/>
      <c r="AL51" s="108"/>
      <c r="AM51" s="108"/>
      <c r="AN51" s="108"/>
      <c r="AO51" s="108"/>
      <c r="AP51" s="108"/>
      <c r="AQ51" s="108"/>
      <c r="AR51" s="108"/>
      <c r="AS51" s="108"/>
      <c r="AT51" s="108"/>
      <c r="AU51" s="108"/>
      <c r="AV51" s="156"/>
    </row>
    <row r="52" spans="2:48">
      <c r="B52" s="11">
        <f t="shared" si="7"/>
        <v>11</v>
      </c>
      <c r="C52" s="110">
        <f t="shared" si="2"/>
        <v>0.36458333333333354</v>
      </c>
      <c r="D52" s="22">
        <f t="shared" si="8"/>
        <v>1.0416666666666685E-2</v>
      </c>
      <c r="E52" s="109"/>
      <c r="F52" s="109"/>
      <c r="G52" s="109"/>
      <c r="H52" s="109"/>
      <c r="I52" s="10">
        <f t="shared" si="0"/>
        <v>0</v>
      </c>
      <c r="J52" s="10">
        <f t="shared" si="1"/>
        <v>0</v>
      </c>
      <c r="K52" s="10">
        <f t="shared" si="3"/>
        <v>0</v>
      </c>
      <c r="L52" s="40">
        <f t="shared" si="9"/>
        <v>11</v>
      </c>
      <c r="M52" s="107">
        <v>0.36458333333333331</v>
      </c>
      <c r="N52" s="47">
        <f t="shared" si="10"/>
        <v>1.041666666666663E-2</v>
      </c>
      <c r="O52" s="137"/>
      <c r="P52" s="108"/>
      <c r="Q52" s="108"/>
      <c r="R52" s="108"/>
      <c r="S52" s="108"/>
      <c r="T52" s="72">
        <f t="shared" si="4"/>
        <v>0</v>
      </c>
      <c r="U52" s="72">
        <f t="shared" si="5"/>
        <v>0</v>
      </c>
      <c r="V52" s="72">
        <f t="shared" si="6"/>
        <v>0</v>
      </c>
      <c r="W52" s="78">
        <f>SUM($T$41:T52)/(L52+1)</f>
        <v>60.166666666666664</v>
      </c>
      <c r="X52" s="78">
        <f>SUM($U$41:U52)/(L52+1)</f>
        <v>74.091666666666669</v>
      </c>
      <c r="Y52" s="78">
        <f>SUM($V$41:V52)/(L52+1)</f>
        <v>17</v>
      </c>
      <c r="Z52" s="81">
        <f>SUM($N$42:N52)</f>
        <v>0.11458333333333331</v>
      </c>
      <c r="AA52" s="82">
        <f t="shared" si="11"/>
        <v>0.62499999999999989</v>
      </c>
      <c r="AB52" s="78">
        <f>SUM($T$41:T52)/Z52/24</f>
        <v>262.54545454545456</v>
      </c>
      <c r="AC52" s="78">
        <f>SUM($U$41:U52)/Z52/24</f>
        <v>323.30909090909097</v>
      </c>
      <c r="AD52" s="78">
        <f>SUM($V$41:V52)/Z52/24</f>
        <v>74.181818181818201</v>
      </c>
      <c r="AE52" s="90"/>
      <c r="AF52" s="40">
        <f t="shared" si="12"/>
        <v>11</v>
      </c>
      <c r="AG52" s="116">
        <f t="shared" si="13"/>
        <v>0.36458333333333331</v>
      </c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  <c r="AU52" s="108"/>
      <c r="AV52" s="156"/>
    </row>
    <row r="53" spans="2:48">
      <c r="B53" s="11">
        <f t="shared" si="7"/>
        <v>12</v>
      </c>
      <c r="C53" s="110">
        <f t="shared" si="2"/>
        <v>0.37500000000000022</v>
      </c>
      <c r="D53" s="22">
        <f t="shared" si="8"/>
        <v>1.0416666666666685E-2</v>
      </c>
      <c r="E53" s="109">
        <v>2</v>
      </c>
      <c r="F53" s="109"/>
      <c r="G53" s="109">
        <v>1</v>
      </c>
      <c r="H53" s="109">
        <v>0.7</v>
      </c>
      <c r="I53" s="10">
        <f t="shared" si="0"/>
        <v>91</v>
      </c>
      <c r="J53" s="10">
        <f t="shared" si="1"/>
        <v>160.85</v>
      </c>
      <c r="K53" s="10">
        <f t="shared" si="3"/>
        <v>34</v>
      </c>
      <c r="L53" s="40">
        <f t="shared" si="9"/>
        <v>12</v>
      </c>
      <c r="M53" s="107">
        <v>0.375</v>
      </c>
      <c r="N53" s="47">
        <f t="shared" si="10"/>
        <v>1.0416666666666685E-2</v>
      </c>
      <c r="O53" s="137">
        <v>160</v>
      </c>
      <c r="P53" s="108">
        <v>2</v>
      </c>
      <c r="Q53" s="108"/>
      <c r="R53" s="108">
        <v>1</v>
      </c>
      <c r="S53" s="108">
        <v>0.7</v>
      </c>
      <c r="T53" s="72">
        <f t="shared" si="4"/>
        <v>91</v>
      </c>
      <c r="U53" s="72">
        <f t="shared" si="5"/>
        <v>160.85</v>
      </c>
      <c r="V53" s="72">
        <f t="shared" si="6"/>
        <v>34</v>
      </c>
      <c r="W53" s="78">
        <f>SUM($T$41:T53)/(L53+1)</f>
        <v>62.53846153846154</v>
      </c>
      <c r="X53" s="78">
        <f>SUM($U$41:U53)/(L53+1)</f>
        <v>80.765384615384619</v>
      </c>
      <c r="Y53" s="78">
        <f>SUM($V$41:V53)/(L53+1)</f>
        <v>18.307692307692307</v>
      </c>
      <c r="Z53" s="81">
        <f>SUM($N$42:N53)</f>
        <v>0.125</v>
      </c>
      <c r="AA53" s="82">
        <f t="shared" si="11"/>
        <v>0.625</v>
      </c>
      <c r="AB53" s="78">
        <f>SUM($T$41:T53)/Z53/24</f>
        <v>271</v>
      </c>
      <c r="AC53" s="78">
        <f>SUM($U$41:U53)/Z53/24</f>
        <v>349.98333333333335</v>
      </c>
      <c r="AD53" s="78">
        <f>SUM($V$41:V53)/Z53/24</f>
        <v>79.333333333333329</v>
      </c>
      <c r="AE53" s="90"/>
      <c r="AF53" s="40">
        <f t="shared" si="12"/>
        <v>12</v>
      </c>
      <c r="AG53" s="116">
        <f t="shared" si="13"/>
        <v>0.375</v>
      </c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8"/>
      <c r="AT53" s="108"/>
      <c r="AU53" s="108"/>
      <c r="AV53" s="156"/>
    </row>
    <row r="54" spans="2:48">
      <c r="B54" s="11">
        <f t="shared" si="7"/>
        <v>13</v>
      </c>
      <c r="C54" s="110">
        <f t="shared" si="2"/>
        <v>0.38541666666666691</v>
      </c>
      <c r="D54" s="22">
        <f t="shared" si="8"/>
        <v>1.0416666666666685E-2</v>
      </c>
      <c r="E54" s="109"/>
      <c r="F54" s="109"/>
      <c r="G54" s="109"/>
      <c r="H54" s="109"/>
      <c r="I54" s="10">
        <f t="shared" si="0"/>
        <v>0</v>
      </c>
      <c r="J54" s="10">
        <f t="shared" si="1"/>
        <v>0</v>
      </c>
      <c r="K54" s="10">
        <f t="shared" si="3"/>
        <v>0</v>
      </c>
      <c r="L54" s="40">
        <f t="shared" si="9"/>
        <v>13</v>
      </c>
      <c r="M54" s="107">
        <v>0.38541666666666691</v>
      </c>
      <c r="N54" s="47">
        <f t="shared" si="10"/>
        <v>1.0416666666666907E-2</v>
      </c>
      <c r="O54" s="137"/>
      <c r="P54" s="108"/>
      <c r="Q54" s="108"/>
      <c r="R54" s="108"/>
      <c r="S54" s="108"/>
      <c r="T54" s="72">
        <f t="shared" si="4"/>
        <v>0</v>
      </c>
      <c r="U54" s="72">
        <f t="shared" si="5"/>
        <v>0</v>
      </c>
      <c r="V54" s="72">
        <f t="shared" si="6"/>
        <v>0</v>
      </c>
      <c r="W54" s="78">
        <f>SUM($T$41:T54)/(L54+1)</f>
        <v>58.071428571428569</v>
      </c>
      <c r="X54" s="78">
        <f>SUM($U$41:U54)/(L54+1)</f>
        <v>74.996428571428581</v>
      </c>
      <c r="Y54" s="78">
        <f>SUM($V$41:V54)/(L54+1)</f>
        <v>17</v>
      </c>
      <c r="Z54" s="81">
        <f>SUM($N$42:N54)</f>
        <v>0.13541666666666691</v>
      </c>
      <c r="AA54" s="82">
        <f t="shared" si="11"/>
        <v>0.62500000000000111</v>
      </c>
      <c r="AB54" s="78">
        <f>SUM($T$41:T54)/Z54/24</f>
        <v>250.15384615384571</v>
      </c>
      <c r="AC54" s="78">
        <f>SUM($U$41:U54)/Z54/24</f>
        <v>323.06153846153791</v>
      </c>
      <c r="AD54" s="78">
        <f>SUM($V$41:V54)/Z54/24</f>
        <v>73.230769230769098</v>
      </c>
      <c r="AE54" s="90"/>
      <c r="AF54" s="40">
        <f t="shared" si="12"/>
        <v>13</v>
      </c>
      <c r="AG54" s="116">
        <f t="shared" si="13"/>
        <v>0.38541666666666691</v>
      </c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8"/>
      <c r="AT54" s="108"/>
      <c r="AU54" s="108"/>
      <c r="AV54" s="156"/>
    </row>
    <row r="55" spans="2:48">
      <c r="B55" s="11">
        <f t="shared" si="7"/>
        <v>14</v>
      </c>
      <c r="C55" s="110">
        <f t="shared" si="2"/>
        <v>0.39583333333333359</v>
      </c>
      <c r="D55" s="22">
        <f t="shared" si="8"/>
        <v>1.0416666666666685E-2</v>
      </c>
      <c r="E55" s="109">
        <v>1</v>
      </c>
      <c r="F55" s="109">
        <v>1</v>
      </c>
      <c r="G55" s="109">
        <v>1</v>
      </c>
      <c r="H55" s="109">
        <v>0.7</v>
      </c>
      <c r="I55" s="10">
        <f t="shared" si="0"/>
        <v>179</v>
      </c>
      <c r="J55" s="10">
        <f t="shared" si="1"/>
        <v>142.85</v>
      </c>
      <c r="K55" s="10">
        <f t="shared" si="3"/>
        <v>34</v>
      </c>
      <c r="L55" s="40">
        <f t="shared" si="9"/>
        <v>14</v>
      </c>
      <c r="M55" s="107">
        <v>0.39583333333333359</v>
      </c>
      <c r="N55" s="47">
        <f t="shared" si="10"/>
        <v>1.0416666666666685E-2</v>
      </c>
      <c r="O55" s="137">
        <v>160</v>
      </c>
      <c r="P55" s="108">
        <v>1</v>
      </c>
      <c r="Q55" s="108">
        <v>1</v>
      </c>
      <c r="R55" s="108">
        <v>1</v>
      </c>
      <c r="S55" s="108">
        <v>0.7</v>
      </c>
      <c r="T55" s="72">
        <f t="shared" si="4"/>
        <v>179</v>
      </c>
      <c r="U55" s="72">
        <f t="shared" si="5"/>
        <v>142.85</v>
      </c>
      <c r="V55" s="72">
        <f t="shared" si="6"/>
        <v>34</v>
      </c>
      <c r="W55" s="78">
        <f>SUM($T$41:T55)/(L55+1)</f>
        <v>66.13333333333334</v>
      </c>
      <c r="X55" s="78">
        <f>SUM($U$41:U55)/(L55+1)</f>
        <v>79.52</v>
      </c>
      <c r="Y55" s="78">
        <f>SUM($V$41:V55)/(L55+1)</f>
        <v>18.133333333333333</v>
      </c>
      <c r="Z55" s="81">
        <f>SUM($N$42:N55)</f>
        <v>0.14583333333333359</v>
      </c>
      <c r="AA55" s="82">
        <f t="shared" si="11"/>
        <v>0.62500000000000111</v>
      </c>
      <c r="AB55" s="78">
        <f>SUM($T$41:T55)/Z55/24</f>
        <v>283.42857142857093</v>
      </c>
      <c r="AC55" s="78">
        <f>SUM($U$41:U55)/Z55/24</f>
        <v>340.79999999999939</v>
      </c>
      <c r="AD55" s="78">
        <f>SUM($V$41:V55)/Z55/24</f>
        <v>77.71428571428558</v>
      </c>
      <c r="AE55" s="90"/>
      <c r="AF55" s="40">
        <f t="shared" si="12"/>
        <v>14</v>
      </c>
      <c r="AG55" s="116">
        <f t="shared" si="13"/>
        <v>0.39583333333333359</v>
      </c>
      <c r="AH55" s="108"/>
      <c r="AI55" s="108"/>
      <c r="AJ55" s="108"/>
      <c r="AK55" s="108"/>
      <c r="AL55" s="108"/>
      <c r="AM55" s="108"/>
      <c r="AN55" s="108"/>
      <c r="AO55" s="108"/>
      <c r="AP55" s="108"/>
      <c r="AQ55" s="108"/>
      <c r="AR55" s="108"/>
      <c r="AS55" s="108"/>
      <c r="AT55" s="108"/>
      <c r="AU55" s="108"/>
      <c r="AV55" s="156"/>
    </row>
    <row r="56" spans="2:48">
      <c r="B56" s="11">
        <f t="shared" si="7"/>
        <v>15</v>
      </c>
      <c r="C56" s="110">
        <f t="shared" si="2"/>
        <v>0.40625000000000028</v>
      </c>
      <c r="D56" s="22">
        <f t="shared" si="8"/>
        <v>1.0416666666666685E-2</v>
      </c>
      <c r="E56" s="109"/>
      <c r="F56" s="109"/>
      <c r="G56" s="109"/>
      <c r="H56" s="109"/>
      <c r="I56" s="10">
        <f t="shared" si="0"/>
        <v>0</v>
      </c>
      <c r="J56" s="10">
        <f t="shared" si="1"/>
        <v>0</v>
      </c>
      <c r="K56" s="10">
        <f t="shared" si="3"/>
        <v>0</v>
      </c>
      <c r="L56" s="40">
        <f t="shared" si="9"/>
        <v>15</v>
      </c>
      <c r="M56" s="107">
        <v>0.40625000000000028</v>
      </c>
      <c r="N56" s="47">
        <f t="shared" si="10"/>
        <v>1.0416666666666685E-2</v>
      </c>
      <c r="O56" s="137"/>
      <c r="P56" s="108"/>
      <c r="Q56" s="108"/>
      <c r="R56" s="108"/>
      <c r="S56" s="108"/>
      <c r="T56" s="72">
        <f t="shared" si="4"/>
        <v>0</v>
      </c>
      <c r="U56" s="72">
        <f t="shared" si="5"/>
        <v>0</v>
      </c>
      <c r="V56" s="72">
        <f t="shared" si="6"/>
        <v>0</v>
      </c>
      <c r="W56" s="78">
        <f>SUM($T$41:T56)/(L56+1)</f>
        <v>62</v>
      </c>
      <c r="X56" s="78">
        <f>SUM($U$41:U56)/(L56+1)</f>
        <v>74.55</v>
      </c>
      <c r="Y56" s="78">
        <f>SUM($V$41:V56)/(L56+1)</f>
        <v>17</v>
      </c>
      <c r="Z56" s="81">
        <f>SUM($N$42:N56)</f>
        <v>0.15625000000000028</v>
      </c>
      <c r="AA56" s="82">
        <f t="shared" si="11"/>
        <v>0.62500000000000111</v>
      </c>
      <c r="AB56" s="78">
        <f>SUM($T$41:T56)/Z56/24</f>
        <v>264.53333333333285</v>
      </c>
      <c r="AC56" s="78">
        <f>SUM($U$41:U56)/Z56/24</f>
        <v>318.07999999999942</v>
      </c>
      <c r="AD56" s="78">
        <f>SUM($V$41:V56)/Z56/24</f>
        <v>72.533333333333204</v>
      </c>
      <c r="AE56" s="90"/>
      <c r="AF56" s="40">
        <f t="shared" si="12"/>
        <v>15</v>
      </c>
      <c r="AG56" s="116">
        <f t="shared" si="13"/>
        <v>0.40625000000000028</v>
      </c>
      <c r="AH56" s="108"/>
      <c r="AI56" s="108"/>
      <c r="AJ56" s="108"/>
      <c r="AK56" s="108"/>
      <c r="AL56" s="108"/>
      <c r="AM56" s="108"/>
      <c r="AN56" s="108"/>
      <c r="AO56" s="108"/>
      <c r="AP56" s="108"/>
      <c r="AQ56" s="108"/>
      <c r="AR56" s="108"/>
      <c r="AS56" s="108"/>
      <c r="AT56" s="108"/>
      <c r="AU56" s="108"/>
      <c r="AV56" s="156"/>
    </row>
    <row r="57" spans="2:48">
      <c r="B57" s="11">
        <f t="shared" si="7"/>
        <v>16</v>
      </c>
      <c r="C57" s="110">
        <f t="shared" si="2"/>
        <v>0.41666666666666696</v>
      </c>
      <c r="D57" s="22">
        <f t="shared" si="8"/>
        <v>1.0416666666666685E-2</v>
      </c>
      <c r="E57" s="109">
        <v>2</v>
      </c>
      <c r="F57" s="109"/>
      <c r="G57" s="109">
        <v>1</v>
      </c>
      <c r="H57" s="109">
        <v>0.7</v>
      </c>
      <c r="I57" s="10">
        <f t="shared" si="0"/>
        <v>91</v>
      </c>
      <c r="J57" s="10">
        <f t="shared" si="1"/>
        <v>160.85</v>
      </c>
      <c r="K57" s="10">
        <f t="shared" si="3"/>
        <v>34</v>
      </c>
      <c r="L57" s="40">
        <f t="shared" si="9"/>
        <v>16</v>
      </c>
      <c r="M57" s="107">
        <v>0.41666666666666696</v>
      </c>
      <c r="N57" s="47">
        <f t="shared" si="10"/>
        <v>1.0416666666666685E-2</v>
      </c>
      <c r="O57" s="137">
        <v>160</v>
      </c>
      <c r="P57" s="108">
        <v>2</v>
      </c>
      <c r="Q57" s="108"/>
      <c r="R57" s="108">
        <v>1</v>
      </c>
      <c r="S57" s="108">
        <v>0.7</v>
      </c>
      <c r="T57" s="72">
        <f t="shared" si="4"/>
        <v>91</v>
      </c>
      <c r="U57" s="72">
        <f t="shared" si="5"/>
        <v>160.85</v>
      </c>
      <c r="V57" s="72">
        <f t="shared" si="6"/>
        <v>34</v>
      </c>
      <c r="W57" s="78">
        <f>SUM($T$41:T57)/(L57+1)</f>
        <v>63.705882352941174</v>
      </c>
      <c r="X57" s="78">
        <f>SUM($U$41:U57)/(L57+1)</f>
        <v>79.626470588235293</v>
      </c>
      <c r="Y57" s="78">
        <f>SUM($V$41:V57)/(L57+1)</f>
        <v>18</v>
      </c>
      <c r="Z57" s="81">
        <f>SUM($N$42:N57)</f>
        <v>0.16666666666666696</v>
      </c>
      <c r="AA57" s="82">
        <f t="shared" si="11"/>
        <v>0.62500000000000111</v>
      </c>
      <c r="AB57" s="78">
        <f>SUM($T$41:T57)/Z57/24</f>
        <v>270.74999999999949</v>
      </c>
      <c r="AC57" s="78">
        <f>SUM($U$41:U57)/Z57/24</f>
        <v>338.4124999999994</v>
      </c>
      <c r="AD57" s="78">
        <f>SUM($V$41:V57)/Z57/24</f>
        <v>76.499999999999872</v>
      </c>
      <c r="AE57" s="90"/>
      <c r="AF57" s="40">
        <f t="shared" si="12"/>
        <v>16</v>
      </c>
      <c r="AG57" s="116">
        <f t="shared" si="13"/>
        <v>0.41666666666666696</v>
      </c>
      <c r="AH57" s="108"/>
      <c r="AI57" s="108"/>
      <c r="AJ57" s="108"/>
      <c r="AK57" s="108"/>
      <c r="AL57" s="108"/>
      <c r="AM57" s="108"/>
      <c r="AN57" s="108"/>
      <c r="AO57" s="108"/>
      <c r="AP57" s="108"/>
      <c r="AQ57" s="108"/>
      <c r="AR57" s="108"/>
      <c r="AS57" s="108"/>
      <c r="AT57" s="108"/>
      <c r="AU57" s="108"/>
      <c r="AV57" s="156"/>
    </row>
    <row r="58" spans="2:48">
      <c r="B58" s="11">
        <f t="shared" si="7"/>
        <v>17</v>
      </c>
      <c r="C58" s="110">
        <f t="shared" si="2"/>
        <v>0.42708333333333365</v>
      </c>
      <c r="D58" s="22">
        <f t="shared" si="8"/>
        <v>1.0416666666666685E-2</v>
      </c>
      <c r="E58" s="109"/>
      <c r="F58" s="109"/>
      <c r="G58" s="109"/>
      <c r="H58" s="109"/>
      <c r="I58" s="10">
        <f t="shared" si="0"/>
        <v>0</v>
      </c>
      <c r="J58" s="10">
        <f t="shared" si="1"/>
        <v>0</v>
      </c>
      <c r="K58" s="10">
        <f t="shared" si="3"/>
        <v>0</v>
      </c>
      <c r="L58" s="40">
        <f t="shared" si="9"/>
        <v>17</v>
      </c>
      <c r="M58" s="107">
        <v>0.42708333333333365</v>
      </c>
      <c r="N58" s="47">
        <f t="shared" si="10"/>
        <v>1.0416666666666685E-2</v>
      </c>
      <c r="O58" s="137"/>
      <c r="P58" s="108"/>
      <c r="Q58" s="108"/>
      <c r="R58" s="108"/>
      <c r="S58" s="108"/>
      <c r="T58" s="72">
        <f t="shared" si="4"/>
        <v>0</v>
      </c>
      <c r="U58" s="72">
        <f t="shared" si="5"/>
        <v>0</v>
      </c>
      <c r="V58" s="72">
        <f t="shared" si="6"/>
        <v>0</v>
      </c>
      <c r="W58" s="78">
        <f>SUM($T$41:T58)/(L58+1)</f>
        <v>60.166666666666664</v>
      </c>
      <c r="X58" s="78">
        <f>SUM($U$41:U58)/(L58+1)</f>
        <v>75.202777777777769</v>
      </c>
      <c r="Y58" s="78">
        <f>SUM($V$41:V58)/(L58+1)</f>
        <v>17</v>
      </c>
      <c r="Z58" s="81">
        <f>SUM($N$42:N58)</f>
        <v>0.17708333333333365</v>
      </c>
      <c r="AA58" s="82">
        <f t="shared" si="11"/>
        <v>0.62500000000000111</v>
      </c>
      <c r="AB58" s="78">
        <f>SUM($T$41:T58)/Z58/24</f>
        <v>254.82352941176427</v>
      </c>
      <c r="AC58" s="78">
        <f>SUM($U$41:U58)/Z58/24</f>
        <v>318.50588235294055</v>
      </c>
      <c r="AD58" s="78">
        <f>SUM($V$41:V58)/Z58/24</f>
        <v>71.999999999999872</v>
      </c>
      <c r="AE58" s="90"/>
      <c r="AF58" s="40">
        <f t="shared" si="12"/>
        <v>17</v>
      </c>
      <c r="AG58" s="116">
        <f t="shared" si="13"/>
        <v>0.42708333333333365</v>
      </c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108"/>
      <c r="AT58" s="108"/>
      <c r="AU58" s="108"/>
      <c r="AV58" s="156"/>
    </row>
    <row r="59" spans="2:48">
      <c r="B59" s="11">
        <f t="shared" si="7"/>
        <v>18</v>
      </c>
      <c r="C59" s="110">
        <f t="shared" si="2"/>
        <v>0.43750000000000033</v>
      </c>
      <c r="D59" s="22">
        <f t="shared" si="8"/>
        <v>1.0416666666666685E-2</v>
      </c>
      <c r="E59" s="109">
        <v>1</v>
      </c>
      <c r="F59" s="109">
        <v>1</v>
      </c>
      <c r="G59" s="109">
        <v>1</v>
      </c>
      <c r="H59" s="109">
        <v>0.7</v>
      </c>
      <c r="I59" s="10">
        <f t="shared" si="0"/>
        <v>179</v>
      </c>
      <c r="J59" s="10">
        <f t="shared" si="1"/>
        <v>142.85</v>
      </c>
      <c r="K59" s="10">
        <f t="shared" si="3"/>
        <v>34</v>
      </c>
      <c r="L59" s="40">
        <f t="shared" si="9"/>
        <v>18</v>
      </c>
      <c r="M59" s="107">
        <v>0.43750000000000033</v>
      </c>
      <c r="N59" s="47">
        <f t="shared" si="10"/>
        <v>1.0416666666666685E-2</v>
      </c>
      <c r="O59" s="137">
        <v>160</v>
      </c>
      <c r="P59" s="108">
        <v>1</v>
      </c>
      <c r="Q59" s="108">
        <v>1</v>
      </c>
      <c r="R59" s="108">
        <v>1</v>
      </c>
      <c r="S59" s="108">
        <v>0.7</v>
      </c>
      <c r="T59" s="72">
        <f t="shared" si="4"/>
        <v>179</v>
      </c>
      <c r="U59" s="72">
        <f t="shared" si="5"/>
        <v>142.85</v>
      </c>
      <c r="V59" s="72">
        <f t="shared" si="6"/>
        <v>34</v>
      </c>
      <c r="W59" s="78">
        <f>SUM($T$41:T59)/(L59+1)</f>
        <v>66.421052631578945</v>
      </c>
      <c r="X59" s="78">
        <f>SUM($U$41:U59)/(L59+1)</f>
        <v>78.763157894736835</v>
      </c>
      <c r="Y59" s="78">
        <f>SUM($V$41:V59)/(L59+1)</f>
        <v>17.894736842105264</v>
      </c>
      <c r="Z59" s="81">
        <f>SUM($N$42:N59)</f>
        <v>0.18750000000000033</v>
      </c>
      <c r="AA59" s="82">
        <f t="shared" si="11"/>
        <v>0.62500000000000111</v>
      </c>
      <c r="AB59" s="78">
        <f>SUM($T$41:T59)/Z59/24</f>
        <v>280.44444444444395</v>
      </c>
      <c r="AC59" s="78">
        <f>SUM($U$41:U59)/Z59/24</f>
        <v>332.55555555555492</v>
      </c>
      <c r="AD59" s="78">
        <f>SUM($V$41:V59)/Z59/24</f>
        <v>75.555555555555415</v>
      </c>
      <c r="AE59" s="90"/>
      <c r="AF59" s="40">
        <f t="shared" si="12"/>
        <v>18</v>
      </c>
      <c r="AG59" s="116">
        <f t="shared" si="13"/>
        <v>0.43750000000000033</v>
      </c>
      <c r="AH59" s="108"/>
      <c r="AI59" s="108"/>
      <c r="AJ59" s="108"/>
      <c r="AK59" s="108"/>
      <c r="AL59" s="108"/>
      <c r="AM59" s="108"/>
      <c r="AN59" s="108"/>
      <c r="AO59" s="108"/>
      <c r="AP59" s="108"/>
      <c r="AQ59" s="108"/>
      <c r="AR59" s="108"/>
      <c r="AS59" s="108"/>
      <c r="AT59" s="108"/>
      <c r="AU59" s="108"/>
      <c r="AV59" s="156"/>
    </row>
    <row r="60" spans="2:48">
      <c r="B60" s="11">
        <f t="shared" si="7"/>
        <v>19</v>
      </c>
      <c r="C60" s="110">
        <f t="shared" si="2"/>
        <v>0.44791666666666702</v>
      </c>
      <c r="D60" s="22">
        <f t="shared" si="8"/>
        <v>1.0416666666666685E-2</v>
      </c>
      <c r="E60" s="109"/>
      <c r="F60" s="109"/>
      <c r="G60" s="109"/>
      <c r="H60" s="109"/>
      <c r="I60" s="10">
        <f t="shared" si="0"/>
        <v>0</v>
      </c>
      <c r="J60" s="10">
        <f t="shared" si="1"/>
        <v>0</v>
      </c>
      <c r="K60" s="10">
        <f t="shared" si="3"/>
        <v>0</v>
      </c>
      <c r="L60" s="40">
        <f t="shared" si="9"/>
        <v>19</v>
      </c>
      <c r="M60" s="107">
        <v>0.44791666666666702</v>
      </c>
      <c r="N60" s="47">
        <f t="shared" si="10"/>
        <v>1.0416666666666685E-2</v>
      </c>
      <c r="O60" s="137"/>
      <c r="P60" s="108"/>
      <c r="Q60" s="108"/>
      <c r="R60" s="108"/>
      <c r="S60" s="108"/>
      <c r="T60" s="72">
        <f t="shared" si="4"/>
        <v>0</v>
      </c>
      <c r="U60" s="72">
        <f t="shared" si="5"/>
        <v>0</v>
      </c>
      <c r="V60" s="72">
        <f t="shared" si="6"/>
        <v>0</v>
      </c>
      <c r="W60" s="78">
        <f>SUM($T$41:T60)/(L60+1)</f>
        <v>63.1</v>
      </c>
      <c r="X60" s="78">
        <f>SUM($U$41:U60)/(L60+1)</f>
        <v>74.824999999999989</v>
      </c>
      <c r="Y60" s="78">
        <f>SUM($V$41:V60)/(L60+1)</f>
        <v>17</v>
      </c>
      <c r="Z60" s="81">
        <f>SUM($N$42:N60)</f>
        <v>0.19791666666666702</v>
      </c>
      <c r="AA60" s="82">
        <f t="shared" si="11"/>
        <v>0.62500000000000111</v>
      </c>
      <c r="AB60" s="78">
        <f>SUM($T$41:T60)/Z60/24</f>
        <v>265.68421052631533</v>
      </c>
      <c r="AC60" s="78">
        <f>SUM($U$41:U60)/Z60/24</f>
        <v>315.05263157894677</v>
      </c>
      <c r="AD60" s="78">
        <f>SUM($V$41:V60)/Z60/24</f>
        <v>71.578947368420927</v>
      </c>
      <c r="AE60" s="90"/>
      <c r="AF60" s="40">
        <f t="shared" si="12"/>
        <v>19</v>
      </c>
      <c r="AG60" s="116">
        <f t="shared" si="13"/>
        <v>0.44791666666666702</v>
      </c>
      <c r="AH60" s="108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  <c r="AS60" s="108"/>
      <c r="AT60" s="108"/>
      <c r="AU60" s="108"/>
      <c r="AV60" s="156"/>
    </row>
    <row r="61" spans="2:48">
      <c r="B61" s="11">
        <f t="shared" si="7"/>
        <v>20</v>
      </c>
      <c r="C61" s="110">
        <f t="shared" si="2"/>
        <v>0.4583333333333337</v>
      </c>
      <c r="D61" s="22">
        <f t="shared" si="8"/>
        <v>1.0416666666666685E-2</v>
      </c>
      <c r="E61" s="109">
        <v>2</v>
      </c>
      <c r="F61" s="109"/>
      <c r="G61" s="109">
        <v>1</v>
      </c>
      <c r="H61" s="109">
        <v>0.7</v>
      </c>
      <c r="I61" s="10">
        <f t="shared" si="0"/>
        <v>91</v>
      </c>
      <c r="J61" s="10">
        <f t="shared" si="1"/>
        <v>160.85</v>
      </c>
      <c r="K61" s="10">
        <f t="shared" si="3"/>
        <v>34</v>
      </c>
      <c r="L61" s="40">
        <f t="shared" si="9"/>
        <v>20</v>
      </c>
      <c r="M61" s="107">
        <v>0.4583333333333337</v>
      </c>
      <c r="N61" s="47">
        <f t="shared" si="10"/>
        <v>1.0416666666666685E-2</v>
      </c>
      <c r="O61" s="137">
        <v>160</v>
      </c>
      <c r="P61" s="108">
        <v>2</v>
      </c>
      <c r="Q61" s="108"/>
      <c r="R61" s="108">
        <v>1</v>
      </c>
      <c r="S61" s="108">
        <v>0.7</v>
      </c>
      <c r="T61" s="72">
        <f t="shared" si="4"/>
        <v>91</v>
      </c>
      <c r="U61" s="72">
        <f t="shared" si="5"/>
        <v>160.85</v>
      </c>
      <c r="V61" s="72">
        <f t="shared" si="6"/>
        <v>34</v>
      </c>
      <c r="W61" s="78">
        <f>SUM($T$41:T61)/(L61+1)</f>
        <v>64.428571428571431</v>
      </c>
      <c r="X61" s="78">
        <f>SUM($U$41:U61)/(L61+1)</f>
        <v>78.92142857142855</v>
      </c>
      <c r="Y61" s="78">
        <f>SUM($V$41:V61)/(L61+1)</f>
        <v>17.80952380952381</v>
      </c>
      <c r="Z61" s="81">
        <f>SUM($N$42:N61)</f>
        <v>0.2083333333333337</v>
      </c>
      <c r="AA61" s="82">
        <f t="shared" si="11"/>
        <v>0.62500000000000111</v>
      </c>
      <c r="AB61" s="78">
        <f>SUM($T$41:T61)/Z61/24</f>
        <v>270.59999999999951</v>
      </c>
      <c r="AC61" s="78">
        <f>SUM($U$41:U61)/Z61/24</f>
        <v>331.46999999999935</v>
      </c>
      <c r="AD61" s="78">
        <f>SUM($V$41:V61)/Z61/24</f>
        <v>74.799999999999869</v>
      </c>
      <c r="AE61" s="90"/>
      <c r="AF61" s="40">
        <f t="shared" si="12"/>
        <v>20</v>
      </c>
      <c r="AG61" s="116">
        <f t="shared" si="13"/>
        <v>0.4583333333333337</v>
      </c>
      <c r="AH61" s="108"/>
      <c r="AI61" s="108"/>
      <c r="AJ61" s="108"/>
      <c r="AK61" s="108"/>
      <c r="AL61" s="108"/>
      <c r="AM61" s="108"/>
      <c r="AN61" s="108"/>
      <c r="AO61" s="108"/>
      <c r="AP61" s="108"/>
      <c r="AQ61" s="108"/>
      <c r="AR61" s="108"/>
      <c r="AS61" s="108"/>
      <c r="AT61" s="108"/>
      <c r="AU61" s="108"/>
      <c r="AV61" s="156"/>
    </row>
    <row r="62" spans="2:48">
      <c r="B62" s="11">
        <f t="shared" si="7"/>
        <v>21</v>
      </c>
      <c r="C62" s="110">
        <f t="shared" si="2"/>
        <v>0.46875000000000039</v>
      </c>
      <c r="D62" s="22">
        <f t="shared" si="8"/>
        <v>1.0416666666666685E-2</v>
      </c>
      <c r="E62" s="109"/>
      <c r="F62" s="109"/>
      <c r="G62" s="109"/>
      <c r="H62" s="109"/>
      <c r="I62" s="10">
        <f t="shared" si="0"/>
        <v>0</v>
      </c>
      <c r="J62" s="10">
        <f t="shared" si="1"/>
        <v>0</v>
      </c>
      <c r="K62" s="10">
        <f t="shared" si="3"/>
        <v>0</v>
      </c>
      <c r="L62" s="40">
        <f t="shared" si="9"/>
        <v>21</v>
      </c>
      <c r="M62" s="107">
        <v>0.46875000000000039</v>
      </c>
      <c r="N62" s="47">
        <f t="shared" si="10"/>
        <v>1.0416666666666685E-2</v>
      </c>
      <c r="O62" s="137"/>
      <c r="P62" s="108"/>
      <c r="Q62" s="108"/>
      <c r="R62" s="108"/>
      <c r="S62" s="108"/>
      <c r="T62" s="72">
        <f t="shared" si="4"/>
        <v>0</v>
      </c>
      <c r="U62" s="72">
        <f t="shared" si="5"/>
        <v>0</v>
      </c>
      <c r="V62" s="72">
        <f t="shared" si="6"/>
        <v>0</v>
      </c>
      <c r="W62" s="78">
        <f>SUM($T$41:T62)/(L62+1)</f>
        <v>61.5</v>
      </c>
      <c r="X62" s="78">
        <f>SUM($U$41:U62)/(L62+1)</f>
        <v>75.334090909090889</v>
      </c>
      <c r="Y62" s="78">
        <f>SUM($V$41:V62)/(L62+1)</f>
        <v>17</v>
      </c>
      <c r="Z62" s="81">
        <f>SUM($N$42:N62)</f>
        <v>0.21875000000000039</v>
      </c>
      <c r="AA62" s="82">
        <f t="shared" si="11"/>
        <v>0.62500000000000111</v>
      </c>
      <c r="AB62" s="78">
        <f>SUM($T$41:T62)/Z62/24</f>
        <v>257.71428571428527</v>
      </c>
      <c r="AC62" s="78">
        <f>SUM($U$41:U62)/Z62/24</f>
        <v>315.68571428571369</v>
      </c>
      <c r="AD62" s="78">
        <f>SUM($V$41:V62)/Z62/24</f>
        <v>71.238095238095113</v>
      </c>
      <c r="AE62" s="90"/>
      <c r="AF62" s="40">
        <f t="shared" si="12"/>
        <v>21</v>
      </c>
      <c r="AG62" s="116">
        <f t="shared" si="13"/>
        <v>0.46875000000000039</v>
      </c>
      <c r="AH62" s="108"/>
      <c r="AI62" s="108"/>
      <c r="AJ62" s="108"/>
      <c r="AK62" s="108"/>
      <c r="AL62" s="108"/>
      <c r="AM62" s="108"/>
      <c r="AN62" s="108"/>
      <c r="AO62" s="108"/>
      <c r="AP62" s="108"/>
      <c r="AQ62" s="108"/>
      <c r="AR62" s="108"/>
      <c r="AS62" s="108"/>
      <c r="AT62" s="108"/>
      <c r="AU62" s="108"/>
      <c r="AV62" s="156"/>
    </row>
    <row r="63" spans="2:48">
      <c r="B63" s="11">
        <f t="shared" si="7"/>
        <v>22</v>
      </c>
      <c r="C63" s="110">
        <f t="shared" si="2"/>
        <v>0.47916666666666707</v>
      </c>
      <c r="D63" s="22">
        <f t="shared" si="8"/>
        <v>1.0416666666666685E-2</v>
      </c>
      <c r="E63" s="109">
        <v>1</v>
      </c>
      <c r="F63" s="109">
        <v>1</v>
      </c>
      <c r="G63" s="109">
        <v>1</v>
      </c>
      <c r="H63" s="109">
        <v>0.7</v>
      </c>
      <c r="I63" s="10">
        <f t="shared" si="0"/>
        <v>179</v>
      </c>
      <c r="J63" s="10">
        <f t="shared" si="1"/>
        <v>142.85</v>
      </c>
      <c r="K63" s="10">
        <f t="shared" si="3"/>
        <v>34</v>
      </c>
      <c r="L63" s="40">
        <f t="shared" si="9"/>
        <v>22</v>
      </c>
      <c r="M63" s="107">
        <v>0.47916666666666707</v>
      </c>
      <c r="N63" s="47">
        <f t="shared" si="10"/>
        <v>1.0416666666666685E-2</v>
      </c>
      <c r="O63" s="137">
        <v>160</v>
      </c>
      <c r="P63" s="108">
        <v>1</v>
      </c>
      <c r="Q63" s="108">
        <v>1</v>
      </c>
      <c r="R63" s="108">
        <v>1</v>
      </c>
      <c r="S63" s="108">
        <v>0.7</v>
      </c>
      <c r="T63" s="72">
        <f t="shared" si="4"/>
        <v>179</v>
      </c>
      <c r="U63" s="72">
        <f t="shared" si="5"/>
        <v>142.85</v>
      </c>
      <c r="V63" s="72">
        <f t="shared" si="6"/>
        <v>34</v>
      </c>
      <c r="W63" s="78">
        <f>SUM($T$41:T63)/(L63+1)</f>
        <v>66.608695652173907</v>
      </c>
      <c r="X63" s="78">
        <f>SUM($U$41:U63)/(L63+1)</f>
        <v>78.269565217391289</v>
      </c>
      <c r="Y63" s="78">
        <f>SUM($V$41:V63)/(L63+1)</f>
        <v>17.739130434782609</v>
      </c>
      <c r="Z63" s="81">
        <f>SUM($N$42:N63)</f>
        <v>0.22916666666666707</v>
      </c>
      <c r="AA63" s="82">
        <f t="shared" si="11"/>
        <v>0.62500000000000111</v>
      </c>
      <c r="AB63" s="78">
        <f>SUM($T$41:T63)/Z63/24</f>
        <v>278.54545454545405</v>
      </c>
      <c r="AC63" s="78">
        <f>SUM($U$41:U63)/Z63/24</f>
        <v>327.30909090909023</v>
      </c>
      <c r="AD63" s="78">
        <f>SUM($V$41:V63)/Z63/24</f>
        <v>74.181818181818059</v>
      </c>
      <c r="AE63" s="90"/>
      <c r="AF63" s="40">
        <f t="shared" si="12"/>
        <v>22</v>
      </c>
      <c r="AG63" s="116">
        <f t="shared" si="13"/>
        <v>0.47916666666666707</v>
      </c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56"/>
    </row>
    <row r="64" spans="2:48">
      <c r="B64" s="11">
        <f t="shared" si="7"/>
        <v>23</v>
      </c>
      <c r="C64" s="110">
        <f t="shared" si="2"/>
        <v>0.48958333333333376</v>
      </c>
      <c r="D64" s="22">
        <f t="shared" si="8"/>
        <v>1.0416666666666685E-2</v>
      </c>
      <c r="E64" s="109"/>
      <c r="F64" s="109"/>
      <c r="G64" s="109"/>
      <c r="H64" s="109"/>
      <c r="I64" s="10">
        <f t="shared" si="0"/>
        <v>0</v>
      </c>
      <c r="J64" s="10">
        <f t="shared" si="1"/>
        <v>0</v>
      </c>
      <c r="K64" s="10">
        <f t="shared" si="3"/>
        <v>0</v>
      </c>
      <c r="L64" s="40">
        <f t="shared" si="9"/>
        <v>23</v>
      </c>
      <c r="M64" s="107">
        <v>0.48958333333333376</v>
      </c>
      <c r="N64" s="47">
        <f t="shared" si="10"/>
        <v>1.0416666666666685E-2</v>
      </c>
      <c r="O64" s="137"/>
      <c r="P64" s="108"/>
      <c r="Q64" s="108"/>
      <c r="R64" s="108"/>
      <c r="S64" s="108"/>
      <c r="T64" s="72">
        <f t="shared" si="4"/>
        <v>0</v>
      </c>
      <c r="U64" s="72">
        <f t="shared" si="5"/>
        <v>0</v>
      </c>
      <c r="V64" s="72">
        <f t="shared" si="6"/>
        <v>0</v>
      </c>
      <c r="W64" s="78">
        <f>SUM($T$41:T64)/(L64+1)</f>
        <v>63.833333333333336</v>
      </c>
      <c r="X64" s="78">
        <f>SUM($U$41:U64)/(L64+1)</f>
        <v>75.008333333333312</v>
      </c>
      <c r="Y64" s="78">
        <f>SUM($V$41:V64)/(L64+1)</f>
        <v>17</v>
      </c>
      <c r="Z64" s="81">
        <f>SUM($N$42:N64)</f>
        <v>0.23958333333333376</v>
      </c>
      <c r="AA64" s="82">
        <f t="shared" si="11"/>
        <v>0.62500000000000111</v>
      </c>
      <c r="AB64" s="78">
        <f>SUM($T$41:T64)/Z64/24</f>
        <v>266.43478260869517</v>
      </c>
      <c r="AC64" s="78">
        <f>SUM($U$41:U64)/Z64/24</f>
        <v>313.07826086956459</v>
      </c>
      <c r="AD64" s="78">
        <f>SUM($V$41:V64)/Z64/24</f>
        <v>70.956521739130309</v>
      </c>
      <c r="AE64" s="90"/>
      <c r="AF64" s="40">
        <f t="shared" si="12"/>
        <v>23</v>
      </c>
      <c r="AG64" s="116">
        <f t="shared" si="13"/>
        <v>0.48958333333333376</v>
      </c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8"/>
      <c r="AT64" s="108"/>
      <c r="AU64" s="108"/>
      <c r="AV64" s="156"/>
    </row>
    <row r="65" spans="2:48">
      <c r="B65" s="11">
        <f t="shared" si="7"/>
        <v>24</v>
      </c>
      <c r="C65" s="110">
        <f t="shared" si="2"/>
        <v>0.50000000000000044</v>
      </c>
      <c r="D65" s="22">
        <f t="shared" si="8"/>
        <v>1.0416666666666685E-2</v>
      </c>
      <c r="E65" s="109">
        <v>2</v>
      </c>
      <c r="F65" s="109"/>
      <c r="G65" s="109">
        <v>1</v>
      </c>
      <c r="H65" s="109">
        <v>0.7</v>
      </c>
      <c r="I65" s="10">
        <f t="shared" si="0"/>
        <v>91</v>
      </c>
      <c r="J65" s="10">
        <f t="shared" si="1"/>
        <v>160.85</v>
      </c>
      <c r="K65" s="10">
        <f t="shared" si="3"/>
        <v>34</v>
      </c>
      <c r="L65" s="40">
        <f t="shared" si="9"/>
        <v>24</v>
      </c>
      <c r="M65" s="107">
        <v>0.50000000000000044</v>
      </c>
      <c r="N65" s="47">
        <f t="shared" si="10"/>
        <v>1.0416666666666685E-2</v>
      </c>
      <c r="O65" s="137">
        <v>160</v>
      </c>
      <c r="P65" s="108">
        <v>2</v>
      </c>
      <c r="Q65" s="108"/>
      <c r="R65" s="108">
        <v>1</v>
      </c>
      <c r="S65" s="108">
        <v>0.7</v>
      </c>
      <c r="T65" s="72">
        <f t="shared" si="4"/>
        <v>91</v>
      </c>
      <c r="U65" s="72">
        <f t="shared" si="5"/>
        <v>160.85</v>
      </c>
      <c r="V65" s="72">
        <f t="shared" si="6"/>
        <v>34</v>
      </c>
      <c r="W65" s="78">
        <f>SUM($T$41:T65)/(L65+1)</f>
        <v>64.92</v>
      </c>
      <c r="X65" s="78">
        <f>SUM($U$41:U65)/(L65+1)</f>
        <v>78.441999999999979</v>
      </c>
      <c r="Y65" s="78">
        <f>SUM($V$41:V65)/(L65+1)</f>
        <v>17.68</v>
      </c>
      <c r="Z65" s="81">
        <f>SUM($N$42:N65)</f>
        <v>0.25000000000000044</v>
      </c>
      <c r="AA65" s="82">
        <f t="shared" si="11"/>
        <v>0.62500000000000111</v>
      </c>
      <c r="AB65" s="78">
        <f>SUM($T$41:T65)/Z65/24</f>
        <v>270.49999999999949</v>
      </c>
      <c r="AC65" s="78">
        <f>SUM($U$41:U65)/Z65/24</f>
        <v>326.84166666666601</v>
      </c>
      <c r="AD65" s="78">
        <f>SUM($V$41:V65)/Z65/24</f>
        <v>73.666666666666529</v>
      </c>
      <c r="AE65" s="90"/>
      <c r="AF65" s="40">
        <f t="shared" si="12"/>
        <v>24</v>
      </c>
      <c r="AG65" s="116">
        <f t="shared" si="13"/>
        <v>0.50000000000000044</v>
      </c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08"/>
      <c r="AT65" s="108"/>
      <c r="AU65" s="108"/>
      <c r="AV65" s="156"/>
    </row>
    <row r="66" spans="2:48">
      <c r="B66" s="11">
        <f t="shared" si="7"/>
        <v>25</v>
      </c>
      <c r="C66" s="110">
        <f t="shared" si="2"/>
        <v>0.51041666666666707</v>
      </c>
      <c r="D66" s="22">
        <f t="shared" si="8"/>
        <v>1.041666666666663E-2</v>
      </c>
      <c r="E66" s="109"/>
      <c r="F66" s="109"/>
      <c r="G66" s="109"/>
      <c r="H66" s="109"/>
      <c r="I66" s="10">
        <f t="shared" si="0"/>
        <v>0</v>
      </c>
      <c r="J66" s="10">
        <f t="shared" si="1"/>
        <v>0</v>
      </c>
      <c r="K66" s="10">
        <f t="shared" si="3"/>
        <v>0</v>
      </c>
      <c r="L66" s="40">
        <f t="shared" si="9"/>
        <v>25</v>
      </c>
      <c r="M66" s="107">
        <v>0.51041666666666707</v>
      </c>
      <c r="N66" s="47">
        <f t="shared" si="10"/>
        <v>1.041666666666663E-2</v>
      </c>
      <c r="O66" s="137"/>
      <c r="P66" s="108"/>
      <c r="Q66" s="108"/>
      <c r="R66" s="108"/>
      <c r="S66" s="108"/>
      <c r="T66" s="72">
        <f t="shared" si="4"/>
        <v>0</v>
      </c>
      <c r="U66" s="72">
        <f t="shared" si="5"/>
        <v>0</v>
      </c>
      <c r="V66" s="72">
        <f t="shared" si="6"/>
        <v>0</v>
      </c>
      <c r="W66" s="78">
        <f>SUM($T$41:T66)/(L66+1)</f>
        <v>62.42307692307692</v>
      </c>
      <c r="X66" s="78">
        <f>SUM($U$41:U66)/(L66+1)</f>
        <v>75.424999999999983</v>
      </c>
      <c r="Y66" s="78">
        <f>SUM($V$41:V66)/(L66+1)</f>
        <v>17</v>
      </c>
      <c r="Z66" s="81">
        <f>SUM($N$42:N66)</f>
        <v>0.26041666666666707</v>
      </c>
      <c r="AA66" s="82">
        <f t="shared" si="11"/>
        <v>0.625000000000001</v>
      </c>
      <c r="AB66" s="78">
        <f>SUM($T$41:T66)/Z66/24</f>
        <v>259.67999999999961</v>
      </c>
      <c r="AC66" s="78">
        <f>SUM($U$41:U66)/Z66/24</f>
        <v>313.7679999999994</v>
      </c>
      <c r="AD66" s="78">
        <f>SUM($V$41:V66)/Z66/24</f>
        <v>70.719999999999885</v>
      </c>
      <c r="AE66" s="90"/>
      <c r="AF66" s="40">
        <f t="shared" si="12"/>
        <v>25</v>
      </c>
      <c r="AG66" s="116">
        <f t="shared" si="13"/>
        <v>0.51041666666666707</v>
      </c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108"/>
      <c r="AT66" s="108"/>
      <c r="AU66" s="108"/>
      <c r="AV66" s="156"/>
    </row>
    <row r="67" spans="2:48">
      <c r="B67" s="11">
        <f t="shared" si="7"/>
        <v>26</v>
      </c>
      <c r="C67" s="110">
        <f t="shared" si="2"/>
        <v>0.5208333333333337</v>
      </c>
      <c r="D67" s="22">
        <f t="shared" si="8"/>
        <v>1.041666666666663E-2</v>
      </c>
      <c r="E67" s="109">
        <v>1</v>
      </c>
      <c r="F67" s="109">
        <v>1</v>
      </c>
      <c r="G67" s="109">
        <v>1</v>
      </c>
      <c r="H67" s="109">
        <v>0.7</v>
      </c>
      <c r="I67" s="10">
        <f t="shared" si="0"/>
        <v>179</v>
      </c>
      <c r="J67" s="10">
        <f t="shared" si="1"/>
        <v>142.85</v>
      </c>
      <c r="K67" s="10">
        <f t="shared" si="3"/>
        <v>34</v>
      </c>
      <c r="L67" s="40">
        <f t="shared" si="9"/>
        <v>26</v>
      </c>
      <c r="M67" s="107">
        <v>0.5208333333333337</v>
      </c>
      <c r="N67" s="47">
        <f t="shared" si="10"/>
        <v>1.041666666666663E-2</v>
      </c>
      <c r="O67" s="137">
        <v>160</v>
      </c>
      <c r="P67" s="108">
        <v>1</v>
      </c>
      <c r="Q67" s="108">
        <v>1</v>
      </c>
      <c r="R67" s="108">
        <v>1</v>
      </c>
      <c r="S67" s="108">
        <v>0.7</v>
      </c>
      <c r="T67" s="72">
        <f t="shared" si="4"/>
        <v>179</v>
      </c>
      <c r="U67" s="72">
        <f t="shared" si="5"/>
        <v>142.85</v>
      </c>
      <c r="V67" s="72">
        <f t="shared" si="6"/>
        <v>34</v>
      </c>
      <c r="W67" s="78">
        <f>SUM($T$41:T67)/(L67+1)</f>
        <v>66.740740740740748</v>
      </c>
      <c r="X67" s="78">
        <f>SUM($U$41:U67)/(L67+1)</f>
        <v>77.922222222222203</v>
      </c>
      <c r="Y67" s="78">
        <f>SUM($V$41:V67)/(L67+1)</f>
        <v>17.62962962962963</v>
      </c>
      <c r="Z67" s="81">
        <f>SUM($N$42:N67)</f>
        <v>0.2708333333333337</v>
      </c>
      <c r="AA67" s="82">
        <f t="shared" si="11"/>
        <v>0.62500000000000089</v>
      </c>
      <c r="AB67" s="78">
        <f>SUM($T$41:T67)/Z67/24</f>
        <v>277.23076923076889</v>
      </c>
      <c r="AC67" s="78">
        <f>SUM($U$41:U67)/Z67/24</f>
        <v>323.67692307692261</v>
      </c>
      <c r="AD67" s="78">
        <f>SUM($V$41:V67)/Z67/24</f>
        <v>73.230769230769127</v>
      </c>
      <c r="AE67" s="90"/>
      <c r="AF67" s="40">
        <f t="shared" si="12"/>
        <v>26</v>
      </c>
      <c r="AG67" s="116">
        <f t="shared" si="13"/>
        <v>0.5208333333333337</v>
      </c>
      <c r="AH67" s="108"/>
      <c r="AI67" s="108"/>
      <c r="AJ67" s="108"/>
      <c r="AK67" s="108"/>
      <c r="AL67" s="108"/>
      <c r="AM67" s="108"/>
      <c r="AN67" s="108"/>
      <c r="AO67" s="108"/>
      <c r="AP67" s="108"/>
      <c r="AQ67" s="108"/>
      <c r="AR67" s="108"/>
      <c r="AS67" s="108"/>
      <c r="AT67" s="108"/>
      <c r="AU67" s="108"/>
      <c r="AV67" s="156"/>
    </row>
    <row r="68" spans="2:48">
      <c r="B68" s="11">
        <f t="shared" si="7"/>
        <v>27</v>
      </c>
      <c r="C68" s="110">
        <f t="shared" si="2"/>
        <v>0.53125000000000033</v>
      </c>
      <c r="D68" s="22">
        <f t="shared" si="8"/>
        <v>1.041666666666663E-2</v>
      </c>
      <c r="E68" s="109"/>
      <c r="F68" s="109"/>
      <c r="G68" s="109"/>
      <c r="H68" s="109"/>
      <c r="I68" s="10">
        <f t="shared" si="0"/>
        <v>0</v>
      </c>
      <c r="J68" s="10">
        <f t="shared" si="1"/>
        <v>0</v>
      </c>
      <c r="K68" s="10">
        <f t="shared" si="3"/>
        <v>0</v>
      </c>
      <c r="L68" s="40">
        <f t="shared" si="9"/>
        <v>27</v>
      </c>
      <c r="M68" s="107">
        <v>0.53125000000000033</v>
      </c>
      <c r="N68" s="47">
        <f t="shared" si="10"/>
        <v>1.041666666666663E-2</v>
      </c>
      <c r="O68" s="137"/>
      <c r="P68" s="108"/>
      <c r="Q68" s="108"/>
      <c r="R68" s="108"/>
      <c r="S68" s="108"/>
      <c r="T68" s="72">
        <f t="shared" si="4"/>
        <v>0</v>
      </c>
      <c r="U68" s="72">
        <f t="shared" si="5"/>
        <v>0</v>
      </c>
      <c r="V68" s="72">
        <f t="shared" si="6"/>
        <v>0</v>
      </c>
      <c r="W68" s="78">
        <f>SUM($T$41:T68)/(L68+1)</f>
        <v>64.357142857142861</v>
      </c>
      <c r="X68" s="78">
        <f>SUM($U$41:U68)/(L68+1)</f>
        <v>75.139285714285705</v>
      </c>
      <c r="Y68" s="78">
        <f>SUM($V$41:V68)/(L68+1)</f>
        <v>17</v>
      </c>
      <c r="Z68" s="81">
        <f>SUM($N$42:N68)</f>
        <v>0.28125000000000033</v>
      </c>
      <c r="AA68" s="82">
        <f t="shared" si="11"/>
        <v>0.62500000000000067</v>
      </c>
      <c r="AB68" s="78">
        <f>SUM($T$41:T68)/Z68/24</f>
        <v>266.96296296296265</v>
      </c>
      <c r="AC68" s="78">
        <f>SUM($U$41:U68)/Z68/24</f>
        <v>311.68888888888847</v>
      </c>
      <c r="AD68" s="78">
        <f>SUM($V$41:V68)/Z68/24</f>
        <v>70.518518518518434</v>
      </c>
      <c r="AE68" s="90"/>
      <c r="AF68" s="40">
        <f t="shared" si="12"/>
        <v>27</v>
      </c>
      <c r="AG68" s="116">
        <f t="shared" si="13"/>
        <v>0.53125000000000033</v>
      </c>
      <c r="AH68" s="108"/>
      <c r="AI68" s="108"/>
      <c r="AJ68" s="108"/>
      <c r="AK68" s="108"/>
      <c r="AL68" s="108"/>
      <c r="AM68" s="108"/>
      <c r="AN68" s="108"/>
      <c r="AO68" s="108"/>
      <c r="AP68" s="108"/>
      <c r="AQ68" s="108"/>
      <c r="AR68" s="108"/>
      <c r="AS68" s="108"/>
      <c r="AT68" s="108"/>
      <c r="AU68" s="108"/>
      <c r="AV68" s="156"/>
    </row>
    <row r="69" spans="2:48">
      <c r="B69" s="11">
        <f t="shared" si="7"/>
        <v>28</v>
      </c>
      <c r="C69" s="110">
        <f t="shared" si="2"/>
        <v>0.54166666666666696</v>
      </c>
      <c r="D69" s="22">
        <f t="shared" si="8"/>
        <v>1.041666666666663E-2</v>
      </c>
      <c r="E69" s="109">
        <v>2</v>
      </c>
      <c r="F69" s="109"/>
      <c r="G69" s="109">
        <v>1</v>
      </c>
      <c r="H69" s="109">
        <v>0.7</v>
      </c>
      <c r="I69" s="10">
        <f t="shared" si="0"/>
        <v>91</v>
      </c>
      <c r="J69" s="10">
        <f t="shared" si="1"/>
        <v>160.85</v>
      </c>
      <c r="K69" s="10">
        <f t="shared" si="3"/>
        <v>34</v>
      </c>
      <c r="L69" s="40">
        <f t="shared" si="9"/>
        <v>28</v>
      </c>
      <c r="M69" s="107">
        <v>0.54166666666666696</v>
      </c>
      <c r="N69" s="47">
        <f t="shared" si="10"/>
        <v>1.041666666666663E-2</v>
      </c>
      <c r="O69" s="137">
        <v>160</v>
      </c>
      <c r="P69" s="108">
        <v>2</v>
      </c>
      <c r="Q69" s="108"/>
      <c r="R69" s="108">
        <v>1</v>
      </c>
      <c r="S69" s="108">
        <v>0.7</v>
      </c>
      <c r="T69" s="72">
        <f t="shared" si="4"/>
        <v>91</v>
      </c>
      <c r="U69" s="72">
        <f t="shared" si="5"/>
        <v>160.85</v>
      </c>
      <c r="V69" s="72">
        <f t="shared" si="6"/>
        <v>34</v>
      </c>
      <c r="W69" s="78">
        <f>SUM($T$41:T69)/(L69+1)</f>
        <v>65.275862068965523</v>
      </c>
      <c r="X69" s="78">
        <f>SUM($U$41:U69)/(L69+1)</f>
        <v>78.094827586206875</v>
      </c>
      <c r="Y69" s="78">
        <f>SUM($V$41:V69)/(L69+1)</f>
        <v>17.586206896551722</v>
      </c>
      <c r="Z69" s="81">
        <f>SUM($N$42:N69)</f>
        <v>0.29166666666666696</v>
      </c>
      <c r="AA69" s="82">
        <f t="shared" si="11"/>
        <v>0.62500000000000056</v>
      </c>
      <c r="AB69" s="78">
        <f>SUM($T$41:T69)/Z69/24</f>
        <v>270.42857142857116</v>
      </c>
      <c r="AC69" s="78">
        <f>SUM($U$41:U69)/Z69/24</f>
        <v>323.53571428571388</v>
      </c>
      <c r="AD69" s="78">
        <f>SUM($V$41:V69)/Z69/24</f>
        <v>72.85714285714279</v>
      </c>
      <c r="AE69" s="90"/>
      <c r="AF69" s="40">
        <f t="shared" si="12"/>
        <v>28</v>
      </c>
      <c r="AG69" s="116">
        <f t="shared" si="13"/>
        <v>0.54166666666666696</v>
      </c>
      <c r="AH69" s="108"/>
      <c r="AI69" s="108"/>
      <c r="AJ69" s="108"/>
      <c r="AK69" s="108"/>
      <c r="AL69" s="108"/>
      <c r="AM69" s="108"/>
      <c r="AN69" s="108"/>
      <c r="AO69" s="108"/>
      <c r="AP69" s="108"/>
      <c r="AQ69" s="108"/>
      <c r="AR69" s="108"/>
      <c r="AS69" s="108"/>
      <c r="AT69" s="108"/>
      <c r="AU69" s="108"/>
      <c r="AV69" s="156"/>
    </row>
    <row r="70" spans="2:48">
      <c r="B70" s="11">
        <f t="shared" si="7"/>
        <v>29</v>
      </c>
      <c r="C70" s="110">
        <f t="shared" si="2"/>
        <v>0.55208333333333359</v>
      </c>
      <c r="D70" s="22">
        <f t="shared" si="8"/>
        <v>1.041666666666663E-2</v>
      </c>
      <c r="E70" s="109"/>
      <c r="F70" s="109"/>
      <c r="G70" s="109"/>
      <c r="H70" s="109"/>
      <c r="I70" s="10">
        <f t="shared" si="0"/>
        <v>0</v>
      </c>
      <c r="J70" s="10">
        <f t="shared" si="1"/>
        <v>0</v>
      </c>
      <c r="K70" s="10">
        <f t="shared" si="3"/>
        <v>0</v>
      </c>
      <c r="L70" s="40">
        <f t="shared" si="9"/>
        <v>29</v>
      </c>
      <c r="M70" s="107">
        <v>0.55208333333333359</v>
      </c>
      <c r="N70" s="47">
        <f t="shared" si="10"/>
        <v>1.041666666666663E-2</v>
      </c>
      <c r="O70" s="137"/>
      <c r="P70" s="108"/>
      <c r="Q70" s="108"/>
      <c r="R70" s="108"/>
      <c r="S70" s="108"/>
      <c r="T70" s="72">
        <f t="shared" si="4"/>
        <v>0</v>
      </c>
      <c r="U70" s="72">
        <f t="shared" si="5"/>
        <v>0</v>
      </c>
      <c r="V70" s="72">
        <f t="shared" si="6"/>
        <v>0</v>
      </c>
      <c r="W70" s="78">
        <f>SUM($T$41:T70)/(L70+1)</f>
        <v>63.1</v>
      </c>
      <c r="X70" s="78">
        <f>SUM($U$41:U70)/(L70+1)</f>
        <v>75.491666666666646</v>
      </c>
      <c r="Y70" s="78">
        <f>SUM($V$41:V70)/(L70+1)</f>
        <v>17</v>
      </c>
      <c r="Z70" s="81">
        <f>SUM($N$42:N70)</f>
        <v>0.30208333333333359</v>
      </c>
      <c r="AA70" s="82">
        <f t="shared" si="11"/>
        <v>0.62500000000000044</v>
      </c>
      <c r="AB70" s="78">
        <f>SUM($T$41:T70)/Z70/24</f>
        <v>261.10344827586181</v>
      </c>
      <c r="AC70" s="78">
        <f>SUM($U$41:U70)/Z70/24</f>
        <v>312.37931034482727</v>
      </c>
      <c r="AD70" s="78">
        <f>SUM($V$41:V70)/Z70/24</f>
        <v>70.344827586206833</v>
      </c>
      <c r="AE70" s="90"/>
      <c r="AF70" s="40">
        <f t="shared" si="12"/>
        <v>29</v>
      </c>
      <c r="AG70" s="116">
        <f t="shared" si="13"/>
        <v>0.55208333333333359</v>
      </c>
      <c r="AH70" s="108"/>
      <c r="AI70" s="108"/>
      <c r="AJ70" s="108"/>
      <c r="AK70" s="108"/>
      <c r="AL70" s="108"/>
      <c r="AM70" s="108"/>
      <c r="AN70" s="108"/>
      <c r="AO70" s="108"/>
      <c r="AP70" s="108"/>
      <c r="AQ70" s="108"/>
      <c r="AR70" s="108"/>
      <c r="AS70" s="108"/>
      <c r="AT70" s="108"/>
      <c r="AU70" s="108"/>
      <c r="AV70" s="156"/>
    </row>
    <row r="71" spans="2:48">
      <c r="B71" s="11">
        <f t="shared" si="7"/>
        <v>30</v>
      </c>
      <c r="C71" s="110">
        <f t="shared" si="2"/>
        <v>0.56250000000000022</v>
      </c>
      <c r="D71" s="22">
        <f t="shared" si="8"/>
        <v>1.041666666666663E-2</v>
      </c>
      <c r="E71" s="109">
        <v>1</v>
      </c>
      <c r="F71" s="109">
        <v>1</v>
      </c>
      <c r="G71" s="109">
        <v>1</v>
      </c>
      <c r="H71" s="109">
        <v>0.7</v>
      </c>
      <c r="I71" s="10">
        <f t="shared" si="0"/>
        <v>179</v>
      </c>
      <c r="J71" s="10">
        <f t="shared" si="1"/>
        <v>142.85</v>
      </c>
      <c r="K71" s="10">
        <f t="shared" si="3"/>
        <v>34</v>
      </c>
      <c r="L71" s="40">
        <f t="shared" si="9"/>
        <v>30</v>
      </c>
      <c r="M71" s="107">
        <v>0.56250000000000022</v>
      </c>
      <c r="N71" s="47">
        <f t="shared" si="10"/>
        <v>1.041666666666663E-2</v>
      </c>
      <c r="O71" s="137">
        <v>160</v>
      </c>
      <c r="P71" s="108">
        <v>1</v>
      </c>
      <c r="Q71" s="108">
        <v>1</v>
      </c>
      <c r="R71" s="108">
        <v>1</v>
      </c>
      <c r="S71" s="108">
        <v>0.7</v>
      </c>
      <c r="T71" s="72">
        <f t="shared" si="4"/>
        <v>179</v>
      </c>
      <c r="U71" s="72">
        <f t="shared" si="5"/>
        <v>142.85</v>
      </c>
      <c r="V71" s="72">
        <f t="shared" si="6"/>
        <v>34</v>
      </c>
      <c r="W71" s="78">
        <f>SUM($T$41:T71)/(L71+1)</f>
        <v>66.838709677419359</v>
      </c>
      <c r="X71" s="78">
        <f>SUM($U$41:U71)/(L71+1)</f>
        <v>77.664516129032236</v>
      </c>
      <c r="Y71" s="78">
        <f>SUM($V$41:V71)/(L71+1)</f>
        <v>17.548387096774192</v>
      </c>
      <c r="Z71" s="81">
        <f>SUM($N$42:N71)</f>
        <v>0.31250000000000022</v>
      </c>
      <c r="AA71" s="82">
        <f t="shared" si="11"/>
        <v>0.62500000000000044</v>
      </c>
      <c r="AB71" s="78">
        <f>SUM($T$41:T71)/Z71/24</f>
        <v>276.26666666666648</v>
      </c>
      <c r="AC71" s="78">
        <f>SUM($U$41:U71)/Z71/24</f>
        <v>321.01333333333304</v>
      </c>
      <c r="AD71" s="78">
        <f>SUM($V$41:V71)/Z71/24</f>
        <v>72.533333333333289</v>
      </c>
      <c r="AE71" s="90"/>
      <c r="AF71" s="40">
        <f t="shared" si="12"/>
        <v>30</v>
      </c>
      <c r="AG71" s="116">
        <f t="shared" si="13"/>
        <v>0.56250000000000022</v>
      </c>
      <c r="AH71" s="108"/>
      <c r="AI71" s="108"/>
      <c r="AJ71" s="108"/>
      <c r="AK71" s="108"/>
      <c r="AL71" s="108"/>
      <c r="AM71" s="108"/>
      <c r="AN71" s="108"/>
      <c r="AO71" s="108"/>
      <c r="AP71" s="108"/>
      <c r="AQ71" s="108"/>
      <c r="AR71" s="108"/>
      <c r="AS71" s="108"/>
      <c r="AT71" s="108"/>
      <c r="AU71" s="108"/>
      <c r="AV71" s="156"/>
    </row>
    <row r="72" spans="2:48">
      <c r="B72" s="11">
        <f t="shared" si="7"/>
        <v>31</v>
      </c>
      <c r="C72" s="110">
        <f t="shared" si="2"/>
        <v>0.57291666666666685</v>
      </c>
      <c r="D72" s="22">
        <f t="shared" si="8"/>
        <v>1.041666666666663E-2</v>
      </c>
      <c r="E72" s="109"/>
      <c r="F72" s="109"/>
      <c r="G72" s="109"/>
      <c r="H72" s="109"/>
      <c r="I72" s="10">
        <f t="shared" si="0"/>
        <v>0</v>
      </c>
      <c r="J72" s="10">
        <f t="shared" si="1"/>
        <v>0</v>
      </c>
      <c r="K72" s="10">
        <f t="shared" si="3"/>
        <v>0</v>
      </c>
      <c r="L72" s="40">
        <f t="shared" si="9"/>
        <v>31</v>
      </c>
      <c r="M72" s="107">
        <v>0.57291666666666685</v>
      </c>
      <c r="N72" s="47">
        <f t="shared" si="10"/>
        <v>1.041666666666663E-2</v>
      </c>
      <c r="O72" s="137"/>
      <c r="P72" s="108"/>
      <c r="Q72" s="108"/>
      <c r="R72" s="108"/>
      <c r="S72" s="108"/>
      <c r="T72" s="72">
        <f t="shared" si="4"/>
        <v>0</v>
      </c>
      <c r="U72" s="72">
        <f t="shared" si="5"/>
        <v>0</v>
      </c>
      <c r="V72" s="72">
        <f t="shared" si="6"/>
        <v>0</v>
      </c>
      <c r="W72" s="78">
        <f>SUM($T$41:T72)/(L72+1)</f>
        <v>64.75</v>
      </c>
      <c r="X72" s="78">
        <f>SUM($U$41:U72)/(L72+1)</f>
        <v>75.237499999999983</v>
      </c>
      <c r="Y72" s="78">
        <f>SUM($V$41:V72)/(L72+1)</f>
        <v>17</v>
      </c>
      <c r="Z72" s="81">
        <f>SUM($N$42:N72)</f>
        <v>0.32291666666666685</v>
      </c>
      <c r="AA72" s="82">
        <f t="shared" si="11"/>
        <v>0.62500000000000033</v>
      </c>
      <c r="AB72" s="78">
        <f>SUM($T$41:T72)/Z72/24</f>
        <v>267.35483870967727</v>
      </c>
      <c r="AC72" s="78">
        <f>SUM($U$41:U72)/Z72/24</f>
        <v>310.65806451612877</v>
      </c>
      <c r="AD72" s="78">
        <f>SUM($V$41:V72)/Z72/24</f>
        <v>70.193548387096726</v>
      </c>
      <c r="AE72" s="90"/>
      <c r="AF72" s="40">
        <f t="shared" si="12"/>
        <v>31</v>
      </c>
      <c r="AG72" s="116">
        <f t="shared" si="13"/>
        <v>0.57291666666666685</v>
      </c>
      <c r="AH72" s="108"/>
      <c r="AI72" s="108"/>
      <c r="AJ72" s="108"/>
      <c r="AK72" s="108"/>
      <c r="AL72" s="108"/>
      <c r="AM72" s="108"/>
      <c r="AN72" s="108"/>
      <c r="AO72" s="108"/>
      <c r="AP72" s="108"/>
      <c r="AQ72" s="108"/>
      <c r="AR72" s="108"/>
      <c r="AS72" s="108"/>
      <c r="AT72" s="108"/>
      <c r="AU72" s="108"/>
      <c r="AV72" s="156"/>
    </row>
    <row r="73" spans="2:48">
      <c r="B73" s="11">
        <f t="shared" si="7"/>
        <v>32</v>
      </c>
      <c r="C73" s="110">
        <f t="shared" si="2"/>
        <v>0.58333333333333348</v>
      </c>
      <c r="D73" s="22">
        <f t="shared" si="8"/>
        <v>1.041666666666663E-2</v>
      </c>
      <c r="E73" s="109">
        <v>2</v>
      </c>
      <c r="F73" s="109"/>
      <c r="G73" s="109">
        <v>1</v>
      </c>
      <c r="H73" s="109">
        <v>0.7</v>
      </c>
      <c r="I73" s="10">
        <f t="shared" ref="I73:I104" si="14">E73*$I$22+F73*$I$18+H73*$I$23</f>
        <v>91</v>
      </c>
      <c r="J73" s="10">
        <f t="shared" ref="J73:J104" si="15">E73*$J$22+F73*$J$18+H73*$J$23</f>
        <v>160.85</v>
      </c>
      <c r="K73" s="10">
        <f t="shared" si="3"/>
        <v>34</v>
      </c>
      <c r="L73" s="40">
        <f t="shared" si="9"/>
        <v>32</v>
      </c>
      <c r="M73" s="107">
        <v>0.58333333333333348</v>
      </c>
      <c r="N73" s="47">
        <f t="shared" si="10"/>
        <v>1.041666666666663E-2</v>
      </c>
      <c r="O73" s="137">
        <v>160</v>
      </c>
      <c r="P73" s="108">
        <v>2</v>
      </c>
      <c r="Q73" s="108"/>
      <c r="R73" s="108">
        <v>1</v>
      </c>
      <c r="S73" s="108">
        <v>0.7</v>
      </c>
      <c r="T73" s="72">
        <f t="shared" si="4"/>
        <v>91</v>
      </c>
      <c r="U73" s="72">
        <f t="shared" si="5"/>
        <v>160.85</v>
      </c>
      <c r="V73" s="72">
        <f t="shared" si="6"/>
        <v>34</v>
      </c>
      <c r="W73" s="78">
        <f>SUM($T$41:T73)/(L73+1)</f>
        <v>65.545454545454547</v>
      </c>
      <c r="X73" s="78">
        <f>SUM($U$41:U73)/(L73+1)</f>
        <v>77.831818181818164</v>
      </c>
      <c r="Y73" s="78">
        <f>SUM($V$41:V73)/(L73+1)</f>
        <v>17.515151515151516</v>
      </c>
      <c r="Z73" s="81">
        <f>SUM($N$42:N73)</f>
        <v>0.33333333333333348</v>
      </c>
      <c r="AA73" s="82">
        <f t="shared" si="11"/>
        <v>0.62500000000000022</v>
      </c>
      <c r="AB73" s="78">
        <f>SUM($T$41:T73)/Z73/24</f>
        <v>270.37499999999989</v>
      </c>
      <c r="AC73" s="78">
        <f>SUM($U$41:U73)/Z73/24</f>
        <v>321.05624999999981</v>
      </c>
      <c r="AD73" s="78">
        <f>SUM($V$41:V73)/Z73/24</f>
        <v>72.249999999999972</v>
      </c>
      <c r="AE73" s="90"/>
      <c r="AF73" s="40">
        <f t="shared" si="12"/>
        <v>32</v>
      </c>
      <c r="AG73" s="116">
        <f t="shared" si="13"/>
        <v>0.58333333333333348</v>
      </c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56"/>
    </row>
    <row r="74" spans="2:48">
      <c r="B74" s="11">
        <f t="shared" si="7"/>
        <v>33</v>
      </c>
      <c r="C74" s="110">
        <f t="shared" si="2"/>
        <v>0.59375000000000011</v>
      </c>
      <c r="D74" s="22">
        <f t="shared" si="8"/>
        <v>1.041666666666663E-2</v>
      </c>
      <c r="E74" s="109"/>
      <c r="F74" s="109"/>
      <c r="G74" s="109"/>
      <c r="H74" s="109"/>
      <c r="I74" s="10">
        <f t="shared" si="14"/>
        <v>0</v>
      </c>
      <c r="J74" s="10">
        <f t="shared" si="15"/>
        <v>0</v>
      </c>
      <c r="K74" s="10">
        <f t="shared" si="3"/>
        <v>0</v>
      </c>
      <c r="L74" s="40">
        <f t="shared" si="9"/>
        <v>33</v>
      </c>
      <c r="M74" s="107">
        <v>0.59375000000000011</v>
      </c>
      <c r="N74" s="47">
        <f t="shared" si="10"/>
        <v>1.041666666666663E-2</v>
      </c>
      <c r="O74" s="137"/>
      <c r="P74" s="108"/>
      <c r="Q74" s="108"/>
      <c r="R74" s="108"/>
      <c r="S74" s="108"/>
      <c r="T74" s="72">
        <f t="shared" si="4"/>
        <v>0</v>
      </c>
      <c r="U74" s="72">
        <f t="shared" si="5"/>
        <v>0</v>
      </c>
      <c r="V74" s="72">
        <f t="shared" si="6"/>
        <v>0</v>
      </c>
      <c r="W74" s="78">
        <f>SUM($T$41:T74)/(L74+1)</f>
        <v>63.617647058823529</v>
      </c>
      <c r="X74" s="78">
        <f>SUM($U$41:U74)/(L74+1)</f>
        <v>75.542647058823505</v>
      </c>
      <c r="Y74" s="78">
        <f>SUM($V$41:V74)/(L74+1)</f>
        <v>17</v>
      </c>
      <c r="Z74" s="81">
        <f>SUM($N$42:N74)</f>
        <v>0.34375000000000011</v>
      </c>
      <c r="AA74" s="82">
        <f t="shared" si="11"/>
        <v>0.62500000000000022</v>
      </c>
      <c r="AB74" s="78">
        <f>SUM($T$41:T74)/Z74/24</f>
        <v>262.18181818181807</v>
      </c>
      <c r="AC74" s="78">
        <f>SUM($U$41:U74)/Z74/24</f>
        <v>311.32727272727254</v>
      </c>
      <c r="AD74" s="78">
        <f>SUM($V$41:V74)/Z74/24</f>
        <v>70.060606060606034</v>
      </c>
      <c r="AE74" s="90"/>
      <c r="AF74" s="40">
        <f t="shared" si="12"/>
        <v>33</v>
      </c>
      <c r="AG74" s="116">
        <f t="shared" si="13"/>
        <v>0.59375000000000011</v>
      </c>
      <c r="AH74" s="108"/>
      <c r="AI74" s="108"/>
      <c r="AJ74" s="108"/>
      <c r="AK74" s="108"/>
      <c r="AL74" s="108"/>
      <c r="AM74" s="108"/>
      <c r="AN74" s="108"/>
      <c r="AO74" s="108"/>
      <c r="AP74" s="108"/>
      <c r="AQ74" s="108"/>
      <c r="AR74" s="108"/>
      <c r="AS74" s="108"/>
      <c r="AT74" s="108"/>
      <c r="AU74" s="108"/>
      <c r="AV74" s="156"/>
    </row>
    <row r="75" spans="2:48">
      <c r="B75" s="11">
        <f t="shared" si="7"/>
        <v>34</v>
      </c>
      <c r="C75" s="110">
        <f t="shared" si="2"/>
        <v>0.60416666666666674</v>
      </c>
      <c r="D75" s="22">
        <f t="shared" si="8"/>
        <v>1.041666666666663E-2</v>
      </c>
      <c r="E75" s="109">
        <v>1</v>
      </c>
      <c r="F75" s="109">
        <v>1</v>
      </c>
      <c r="G75" s="109">
        <v>1</v>
      </c>
      <c r="H75" s="109">
        <v>0.7</v>
      </c>
      <c r="I75" s="10">
        <f t="shared" si="14"/>
        <v>179</v>
      </c>
      <c r="J75" s="10">
        <f t="shared" si="15"/>
        <v>142.85</v>
      </c>
      <c r="K75" s="10">
        <f t="shared" si="3"/>
        <v>34</v>
      </c>
      <c r="L75" s="40">
        <f t="shared" si="9"/>
        <v>34</v>
      </c>
      <c r="M75" s="107">
        <v>0.60416666666666674</v>
      </c>
      <c r="N75" s="47">
        <f t="shared" si="10"/>
        <v>1.041666666666663E-2</v>
      </c>
      <c r="O75" s="137">
        <v>160</v>
      </c>
      <c r="P75" s="108">
        <v>1</v>
      </c>
      <c r="Q75" s="108">
        <v>1</v>
      </c>
      <c r="R75" s="108">
        <v>1</v>
      </c>
      <c r="S75" s="108">
        <v>0.7</v>
      </c>
      <c r="T75" s="72">
        <f t="shared" si="4"/>
        <v>179</v>
      </c>
      <c r="U75" s="72">
        <f t="shared" si="5"/>
        <v>142.85</v>
      </c>
      <c r="V75" s="72">
        <f t="shared" si="6"/>
        <v>34</v>
      </c>
      <c r="W75" s="78">
        <f>SUM($T$41:T75)/(L75+1)</f>
        <v>66.914285714285711</v>
      </c>
      <c r="X75" s="78">
        <f>SUM($U$41:U75)/(L75+1)</f>
        <v>77.46571428571427</v>
      </c>
      <c r="Y75" s="78">
        <f>SUM($V$41:V75)/(L75+1)</f>
        <v>17.485714285714284</v>
      </c>
      <c r="Z75" s="81">
        <f>SUM($N$42:N75)</f>
        <v>0.35416666666666674</v>
      </c>
      <c r="AA75" s="82">
        <f t="shared" si="11"/>
        <v>0.62500000000000022</v>
      </c>
      <c r="AB75" s="78">
        <f>SUM($T$41:T75)/Z75/24</f>
        <v>275.5294117647058</v>
      </c>
      <c r="AC75" s="78">
        <f>SUM($U$41:U75)/Z75/24</f>
        <v>318.97647058823514</v>
      </c>
      <c r="AD75" s="78">
        <f>SUM($V$41:V75)/Z75/24</f>
        <v>71.999999999999986</v>
      </c>
      <c r="AE75" s="90"/>
      <c r="AF75" s="40">
        <f t="shared" si="12"/>
        <v>34</v>
      </c>
      <c r="AG75" s="116">
        <f t="shared" si="13"/>
        <v>0.60416666666666674</v>
      </c>
      <c r="AH75" s="108"/>
      <c r="AI75" s="108"/>
      <c r="AJ75" s="108"/>
      <c r="AK75" s="108"/>
      <c r="AL75" s="108"/>
      <c r="AM75" s="108"/>
      <c r="AN75" s="108"/>
      <c r="AO75" s="108"/>
      <c r="AP75" s="108"/>
      <c r="AQ75" s="108"/>
      <c r="AR75" s="108"/>
      <c r="AS75" s="108"/>
      <c r="AT75" s="108"/>
      <c r="AU75" s="108"/>
      <c r="AV75" s="156"/>
    </row>
    <row r="76" spans="2:48">
      <c r="B76" s="11">
        <f t="shared" si="7"/>
        <v>35</v>
      </c>
      <c r="C76" s="110">
        <f t="shared" si="2"/>
        <v>0.61458333333333337</v>
      </c>
      <c r="D76" s="22">
        <f t="shared" si="8"/>
        <v>1.041666666666663E-2</v>
      </c>
      <c r="E76" s="109"/>
      <c r="F76" s="109"/>
      <c r="G76" s="109"/>
      <c r="H76" s="109"/>
      <c r="I76" s="10">
        <f t="shared" si="14"/>
        <v>0</v>
      </c>
      <c r="J76" s="10">
        <f t="shared" si="15"/>
        <v>0</v>
      </c>
      <c r="K76" s="10">
        <f t="shared" si="3"/>
        <v>0</v>
      </c>
      <c r="L76" s="40">
        <f t="shared" si="9"/>
        <v>35</v>
      </c>
      <c r="M76" s="107">
        <v>0.61458333333333337</v>
      </c>
      <c r="N76" s="47">
        <f t="shared" si="10"/>
        <v>1.041666666666663E-2</v>
      </c>
      <c r="O76" s="137"/>
      <c r="P76" s="108"/>
      <c r="Q76" s="108"/>
      <c r="R76" s="108"/>
      <c r="S76" s="108"/>
      <c r="T76" s="72">
        <f t="shared" si="4"/>
        <v>0</v>
      </c>
      <c r="U76" s="72">
        <f t="shared" si="5"/>
        <v>0</v>
      </c>
      <c r="V76" s="72">
        <f t="shared" si="6"/>
        <v>0</v>
      </c>
      <c r="W76" s="78">
        <f>SUM($T$41:T76)/(L76+1)</f>
        <v>65.055555555555557</v>
      </c>
      <c r="X76" s="78">
        <f>SUM($U$41:U76)/(L76+1)</f>
        <v>75.313888888888869</v>
      </c>
      <c r="Y76" s="78">
        <f>SUM($V$41:V76)/(L76+1)</f>
        <v>17</v>
      </c>
      <c r="Z76" s="81">
        <f>SUM($N$42:N76)</f>
        <v>0.36458333333333337</v>
      </c>
      <c r="AA76" s="82">
        <f t="shared" si="11"/>
        <v>0.62500000000000011</v>
      </c>
      <c r="AB76" s="78">
        <f>SUM($T$41:T76)/Z76/24</f>
        <v>267.65714285714284</v>
      </c>
      <c r="AC76" s="78">
        <f>SUM($U$41:U76)/Z76/24</f>
        <v>309.86285714285702</v>
      </c>
      <c r="AD76" s="78">
        <f>SUM($V$41:V76)/Z76/24</f>
        <v>69.942857142857136</v>
      </c>
      <c r="AE76" s="90"/>
      <c r="AF76" s="40">
        <f t="shared" si="12"/>
        <v>35</v>
      </c>
      <c r="AG76" s="116">
        <f t="shared" si="13"/>
        <v>0.61458333333333337</v>
      </c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8"/>
      <c r="AV76" s="156"/>
    </row>
    <row r="77" spans="2:48">
      <c r="B77" s="11">
        <f t="shared" si="7"/>
        <v>36</v>
      </c>
      <c r="C77" s="110">
        <f t="shared" si="2"/>
        <v>0.625</v>
      </c>
      <c r="D77" s="22">
        <f t="shared" si="8"/>
        <v>1.041666666666663E-2</v>
      </c>
      <c r="E77" s="109">
        <v>2</v>
      </c>
      <c r="F77" s="109"/>
      <c r="G77" s="109">
        <v>1</v>
      </c>
      <c r="H77" s="109">
        <v>0.7</v>
      </c>
      <c r="I77" s="10">
        <f t="shared" si="14"/>
        <v>91</v>
      </c>
      <c r="J77" s="10">
        <f t="shared" si="15"/>
        <v>160.85</v>
      </c>
      <c r="K77" s="10">
        <f t="shared" si="3"/>
        <v>34</v>
      </c>
      <c r="L77" s="40">
        <f t="shared" si="9"/>
        <v>36</v>
      </c>
      <c r="M77" s="107">
        <v>0.625</v>
      </c>
      <c r="N77" s="47">
        <f t="shared" si="10"/>
        <v>1.041666666666663E-2</v>
      </c>
      <c r="O77" s="137">
        <v>160</v>
      </c>
      <c r="P77" s="108">
        <v>2</v>
      </c>
      <c r="Q77" s="108"/>
      <c r="R77" s="108">
        <v>1</v>
      </c>
      <c r="S77" s="108">
        <v>0.7</v>
      </c>
      <c r="T77" s="72">
        <f t="shared" si="4"/>
        <v>91</v>
      </c>
      <c r="U77" s="72">
        <f t="shared" si="5"/>
        <v>160.85</v>
      </c>
      <c r="V77" s="72">
        <f t="shared" si="6"/>
        <v>34</v>
      </c>
      <c r="W77" s="78">
        <f>SUM($T$41:T77)/(L77+1)</f>
        <v>65.756756756756758</v>
      </c>
      <c r="X77" s="78">
        <f>SUM($U$41:U77)/(L77+1)</f>
        <v>77.625675675675652</v>
      </c>
      <c r="Y77" s="78">
        <f>SUM($V$41:V77)/(L77+1)</f>
        <v>17.45945945945946</v>
      </c>
      <c r="Z77" s="81">
        <f>SUM($N$42:N77)</f>
        <v>0.375</v>
      </c>
      <c r="AA77" s="82">
        <f t="shared" si="11"/>
        <v>0.625</v>
      </c>
      <c r="AB77" s="78">
        <f>SUM($T$41:T77)/Z77/24</f>
        <v>270.33333333333331</v>
      </c>
      <c r="AC77" s="78">
        <f>SUM($U$41:U77)/Z77/24</f>
        <v>319.12777777777768</v>
      </c>
      <c r="AD77" s="78">
        <f>SUM($V$41:V77)/Z77/24</f>
        <v>71.777777777777786</v>
      </c>
      <c r="AE77" s="90"/>
      <c r="AF77" s="40">
        <f t="shared" si="12"/>
        <v>36</v>
      </c>
      <c r="AG77" s="116">
        <f t="shared" si="13"/>
        <v>0.625</v>
      </c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08"/>
      <c r="AS77" s="108"/>
      <c r="AT77" s="108"/>
      <c r="AU77" s="108"/>
      <c r="AV77" s="156"/>
    </row>
    <row r="78" spans="2:48">
      <c r="B78" s="11">
        <f t="shared" si="7"/>
        <v>37</v>
      </c>
      <c r="C78" s="110">
        <f t="shared" si="2"/>
        <v>0.63541666666666663</v>
      </c>
      <c r="D78" s="22">
        <f t="shared" si="8"/>
        <v>1.041666666666663E-2</v>
      </c>
      <c r="E78" s="109"/>
      <c r="F78" s="109"/>
      <c r="G78" s="109"/>
      <c r="H78" s="109"/>
      <c r="I78" s="10">
        <f t="shared" si="14"/>
        <v>0</v>
      </c>
      <c r="J78" s="10">
        <f t="shared" si="15"/>
        <v>0</v>
      </c>
      <c r="K78" s="10">
        <f t="shared" si="3"/>
        <v>0</v>
      </c>
      <c r="L78" s="40">
        <f t="shared" si="9"/>
        <v>37</v>
      </c>
      <c r="M78" s="107">
        <v>0.63541666666666663</v>
      </c>
      <c r="N78" s="47">
        <f t="shared" si="10"/>
        <v>1.041666666666663E-2</v>
      </c>
      <c r="O78" s="137"/>
      <c r="P78" s="108"/>
      <c r="Q78" s="108"/>
      <c r="R78" s="108"/>
      <c r="S78" s="108"/>
      <c r="T78" s="72">
        <f t="shared" si="4"/>
        <v>0</v>
      </c>
      <c r="U78" s="72">
        <f t="shared" si="5"/>
        <v>0</v>
      </c>
      <c r="V78" s="72">
        <f t="shared" si="6"/>
        <v>0</v>
      </c>
      <c r="W78" s="78">
        <f>SUM($T$41:T78)/(L78+1)</f>
        <v>64.026315789473685</v>
      </c>
      <c r="X78" s="78">
        <f>SUM($U$41:U78)/(L78+1)</f>
        <v>75.582894736842078</v>
      </c>
      <c r="Y78" s="78">
        <f>SUM($V$41:V78)/(L78+1)</f>
        <v>17</v>
      </c>
      <c r="Z78" s="81">
        <f>SUM($N$42:N78)</f>
        <v>0.38541666666666663</v>
      </c>
      <c r="AA78" s="82">
        <f t="shared" si="11"/>
        <v>0.625</v>
      </c>
      <c r="AB78" s="78">
        <f>SUM($T$41:T78)/Z78/24</f>
        <v>263.02702702702703</v>
      </c>
      <c r="AC78" s="78">
        <f>SUM($U$41:U78)/Z78/24</f>
        <v>310.50270270270261</v>
      </c>
      <c r="AD78" s="78">
        <f>SUM($V$41:V78)/Z78/24</f>
        <v>69.837837837837853</v>
      </c>
      <c r="AE78" s="90"/>
      <c r="AF78" s="40">
        <f t="shared" si="12"/>
        <v>37</v>
      </c>
      <c r="AG78" s="116">
        <f t="shared" si="13"/>
        <v>0.63541666666666663</v>
      </c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  <c r="AT78" s="108"/>
      <c r="AU78" s="108"/>
      <c r="AV78" s="156"/>
    </row>
    <row r="79" spans="2:48">
      <c r="B79" s="11">
        <f t="shared" si="7"/>
        <v>38</v>
      </c>
      <c r="C79" s="110">
        <f t="shared" si="2"/>
        <v>0.64583333333333326</v>
      </c>
      <c r="D79" s="22">
        <f t="shared" si="8"/>
        <v>1.041666666666663E-2</v>
      </c>
      <c r="E79" s="109">
        <v>1</v>
      </c>
      <c r="F79" s="109">
        <v>1</v>
      </c>
      <c r="G79" s="109">
        <v>1</v>
      </c>
      <c r="H79" s="109">
        <v>0.7</v>
      </c>
      <c r="I79" s="10">
        <f t="shared" si="14"/>
        <v>179</v>
      </c>
      <c r="J79" s="10">
        <f t="shared" si="15"/>
        <v>142.85</v>
      </c>
      <c r="K79" s="10">
        <f t="shared" si="3"/>
        <v>34</v>
      </c>
      <c r="L79" s="40">
        <f t="shared" si="9"/>
        <v>38</v>
      </c>
      <c r="M79" s="107">
        <v>0.64583333333333326</v>
      </c>
      <c r="N79" s="47">
        <f t="shared" si="10"/>
        <v>1.041666666666663E-2</v>
      </c>
      <c r="O79" s="137">
        <v>160</v>
      </c>
      <c r="P79" s="108">
        <v>1</v>
      </c>
      <c r="Q79" s="108">
        <v>1</v>
      </c>
      <c r="R79" s="108">
        <v>1</v>
      </c>
      <c r="S79" s="108">
        <v>0.7</v>
      </c>
      <c r="T79" s="72">
        <f t="shared" si="4"/>
        <v>179</v>
      </c>
      <c r="U79" s="72">
        <f t="shared" si="5"/>
        <v>142.85</v>
      </c>
      <c r="V79" s="72">
        <f t="shared" si="6"/>
        <v>34</v>
      </c>
      <c r="W79" s="78">
        <f>SUM($T$41:T79)/(L79+1)</f>
        <v>66.974358974358978</v>
      </c>
      <c r="X79" s="78">
        <f>SUM($U$41:U79)/(L79+1)</f>
        <v>77.307692307692278</v>
      </c>
      <c r="Y79" s="78">
        <f>SUM($V$41:V79)/(L79+1)</f>
        <v>17.435897435897434</v>
      </c>
      <c r="Z79" s="81">
        <f>SUM($N$42:N79)</f>
        <v>0.39583333333333326</v>
      </c>
      <c r="AA79" s="82">
        <f t="shared" si="11"/>
        <v>0.62499999999999989</v>
      </c>
      <c r="AB79" s="78">
        <f>SUM($T$41:T79)/Z79/24</f>
        <v>274.94736842105266</v>
      </c>
      <c r="AC79" s="78">
        <f>SUM($U$41:U79)/Z79/24</f>
        <v>317.36842105263156</v>
      </c>
      <c r="AD79" s="78">
        <f>SUM($V$41:V79)/Z79/24</f>
        <v>71.578947368421069</v>
      </c>
      <c r="AE79" s="90"/>
      <c r="AF79" s="40">
        <f t="shared" si="12"/>
        <v>38</v>
      </c>
      <c r="AG79" s="116">
        <f t="shared" si="13"/>
        <v>0.64583333333333326</v>
      </c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  <c r="AT79" s="108"/>
      <c r="AU79" s="108"/>
      <c r="AV79" s="156"/>
    </row>
    <row r="80" spans="2:48">
      <c r="B80" s="11">
        <f t="shared" si="7"/>
        <v>39</v>
      </c>
      <c r="C80" s="110">
        <f t="shared" si="2"/>
        <v>0.65624999999999989</v>
      </c>
      <c r="D80" s="22">
        <f t="shared" si="8"/>
        <v>1.041666666666663E-2</v>
      </c>
      <c r="E80" s="109"/>
      <c r="F80" s="109"/>
      <c r="G80" s="109"/>
      <c r="H80" s="109"/>
      <c r="I80" s="10">
        <f t="shared" si="14"/>
        <v>0</v>
      </c>
      <c r="J80" s="10">
        <f t="shared" si="15"/>
        <v>0</v>
      </c>
      <c r="K80" s="10">
        <f t="shared" si="3"/>
        <v>0</v>
      </c>
      <c r="L80" s="40">
        <f t="shared" si="9"/>
        <v>39</v>
      </c>
      <c r="M80" s="107">
        <v>0.65624999999999989</v>
      </c>
      <c r="N80" s="47">
        <f t="shared" si="10"/>
        <v>1.041666666666663E-2</v>
      </c>
      <c r="O80" s="137"/>
      <c r="P80" s="108"/>
      <c r="Q80" s="108"/>
      <c r="R80" s="108"/>
      <c r="S80" s="108"/>
      <c r="T80" s="72">
        <f t="shared" si="4"/>
        <v>0</v>
      </c>
      <c r="U80" s="72">
        <f t="shared" si="5"/>
        <v>0</v>
      </c>
      <c r="V80" s="72">
        <f t="shared" si="6"/>
        <v>0</v>
      </c>
      <c r="W80" s="78">
        <f>SUM($T$41:T80)/(L80+1)</f>
        <v>65.3</v>
      </c>
      <c r="X80" s="78">
        <f>SUM($U$41:U80)/(L80+1)</f>
        <v>75.374999999999972</v>
      </c>
      <c r="Y80" s="78">
        <f>SUM($V$41:V80)/(L80+1)</f>
        <v>17</v>
      </c>
      <c r="Z80" s="81">
        <f>SUM($N$42:N80)</f>
        <v>0.40624999999999989</v>
      </c>
      <c r="AA80" s="82">
        <f t="shared" si="11"/>
        <v>0.62499999999999989</v>
      </c>
      <c r="AB80" s="78">
        <f>SUM($T$41:T80)/Z80/24</f>
        <v>267.89743589743597</v>
      </c>
      <c r="AC80" s="78">
        <f>SUM($U$41:U80)/Z80/24</f>
        <v>309.23076923076923</v>
      </c>
      <c r="AD80" s="78">
        <f>SUM($V$41:V80)/Z80/24</f>
        <v>69.743589743589766</v>
      </c>
      <c r="AE80" s="90"/>
      <c r="AF80" s="40">
        <f t="shared" si="12"/>
        <v>39</v>
      </c>
      <c r="AG80" s="116">
        <f t="shared" si="13"/>
        <v>0.65624999999999989</v>
      </c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  <c r="AT80" s="108"/>
      <c r="AU80" s="108"/>
      <c r="AV80" s="156"/>
    </row>
    <row r="81" spans="2:48">
      <c r="B81" s="11">
        <f t="shared" si="7"/>
        <v>40</v>
      </c>
      <c r="C81" s="110">
        <f t="shared" si="2"/>
        <v>0.66666666666666652</v>
      </c>
      <c r="D81" s="22">
        <f t="shared" si="8"/>
        <v>1.041666666666663E-2</v>
      </c>
      <c r="E81" s="109">
        <v>2</v>
      </c>
      <c r="F81" s="109"/>
      <c r="G81" s="109">
        <v>1</v>
      </c>
      <c r="H81" s="109">
        <v>0.7</v>
      </c>
      <c r="I81" s="10">
        <f t="shared" si="14"/>
        <v>91</v>
      </c>
      <c r="J81" s="10">
        <f t="shared" si="15"/>
        <v>160.85</v>
      </c>
      <c r="K81" s="10">
        <f t="shared" si="3"/>
        <v>34</v>
      </c>
      <c r="L81" s="40">
        <f t="shared" si="9"/>
        <v>40</v>
      </c>
      <c r="M81" s="107">
        <v>0.66666666666666652</v>
      </c>
      <c r="N81" s="47">
        <f t="shared" si="10"/>
        <v>1.041666666666663E-2</v>
      </c>
      <c r="O81" s="137">
        <v>160</v>
      </c>
      <c r="P81" s="108">
        <v>2</v>
      </c>
      <c r="Q81" s="108"/>
      <c r="R81" s="108">
        <v>1</v>
      </c>
      <c r="S81" s="108">
        <v>0.7</v>
      </c>
      <c r="T81" s="72">
        <f t="shared" si="4"/>
        <v>91</v>
      </c>
      <c r="U81" s="72">
        <f t="shared" si="5"/>
        <v>160.85</v>
      </c>
      <c r="V81" s="72">
        <f t="shared" si="6"/>
        <v>34</v>
      </c>
      <c r="W81" s="78">
        <f>SUM($T$41:T81)/(L81+1)</f>
        <v>65.926829268292678</v>
      </c>
      <c r="X81" s="78">
        <f>SUM($U$41:U81)/(L81+1)</f>
        <v>77.459756097560955</v>
      </c>
      <c r="Y81" s="78">
        <f>SUM($V$41:V81)/(L81+1)</f>
        <v>17.414634146341463</v>
      </c>
      <c r="Z81" s="81">
        <f>SUM($N$42:N81)</f>
        <v>0.41666666666666652</v>
      </c>
      <c r="AA81" s="82">
        <f t="shared" si="11"/>
        <v>0.62499999999999978</v>
      </c>
      <c r="AB81" s="78">
        <f>SUM($T$41:T81)/Z81/24</f>
        <v>270.30000000000013</v>
      </c>
      <c r="AC81" s="78">
        <f>SUM($U$41:U81)/Z81/24</f>
        <v>317.58499999999998</v>
      </c>
      <c r="AD81" s="78">
        <f>SUM($V$41:V81)/Z81/24</f>
        <v>71.40000000000002</v>
      </c>
      <c r="AE81" s="90"/>
      <c r="AF81" s="40">
        <f t="shared" si="12"/>
        <v>40</v>
      </c>
      <c r="AG81" s="116">
        <f t="shared" si="13"/>
        <v>0.66666666666666652</v>
      </c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  <c r="AT81" s="108"/>
      <c r="AU81" s="108"/>
      <c r="AV81" s="156"/>
    </row>
    <row r="82" spans="2:48">
      <c r="B82" s="11">
        <f t="shared" si="7"/>
        <v>41</v>
      </c>
      <c r="C82" s="110">
        <f t="shared" si="2"/>
        <v>0.67708333333333315</v>
      </c>
      <c r="D82" s="22">
        <f t="shared" si="8"/>
        <v>1.041666666666663E-2</v>
      </c>
      <c r="E82" s="109"/>
      <c r="F82" s="109"/>
      <c r="G82" s="109"/>
      <c r="H82" s="109"/>
      <c r="I82" s="10">
        <f t="shared" si="14"/>
        <v>0</v>
      </c>
      <c r="J82" s="10">
        <f t="shared" si="15"/>
        <v>0</v>
      </c>
      <c r="K82" s="10">
        <f t="shared" si="3"/>
        <v>0</v>
      </c>
      <c r="L82" s="40">
        <f t="shared" si="9"/>
        <v>41</v>
      </c>
      <c r="M82" s="107">
        <v>0.67708333333333315</v>
      </c>
      <c r="N82" s="47">
        <f t="shared" si="10"/>
        <v>1.041666666666663E-2</v>
      </c>
      <c r="O82" s="137"/>
      <c r="P82" s="108"/>
      <c r="Q82" s="108"/>
      <c r="R82" s="108"/>
      <c r="S82" s="108"/>
      <c r="T82" s="72">
        <f t="shared" si="4"/>
        <v>0</v>
      </c>
      <c r="U82" s="72">
        <f t="shared" si="5"/>
        <v>0</v>
      </c>
      <c r="V82" s="72">
        <f t="shared" si="6"/>
        <v>0</v>
      </c>
      <c r="W82" s="78">
        <f>SUM($T$41:T82)/(L82+1)</f>
        <v>64.357142857142861</v>
      </c>
      <c r="X82" s="78">
        <f>SUM($U$41:U82)/(L82+1)</f>
        <v>75.615476190476173</v>
      </c>
      <c r="Y82" s="78">
        <f>SUM($V$41:V82)/(L82+1)</f>
        <v>17</v>
      </c>
      <c r="Z82" s="81">
        <f>SUM($N$42:N82)</f>
        <v>0.42708333333333315</v>
      </c>
      <c r="AA82" s="82">
        <f t="shared" si="11"/>
        <v>0.62499999999999978</v>
      </c>
      <c r="AB82" s="78">
        <f>SUM($T$41:T82)/Z82/24</f>
        <v>263.70731707317083</v>
      </c>
      <c r="AC82" s="78">
        <f>SUM($U$41:U82)/Z82/24</f>
        <v>309.83902439024394</v>
      </c>
      <c r="AD82" s="78">
        <f>SUM($V$41:V82)/Z82/24</f>
        <v>69.65853658536588</v>
      </c>
      <c r="AE82" s="90"/>
      <c r="AF82" s="40">
        <f t="shared" si="12"/>
        <v>41</v>
      </c>
      <c r="AG82" s="116">
        <f t="shared" si="13"/>
        <v>0.67708333333333315</v>
      </c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  <c r="AT82" s="108"/>
      <c r="AU82" s="108"/>
      <c r="AV82" s="156"/>
    </row>
    <row r="83" spans="2:48">
      <c r="B83" s="11">
        <f t="shared" si="7"/>
        <v>42</v>
      </c>
      <c r="C83" s="110">
        <f t="shared" ref="C83:C99" si="16">C82+$C$197</f>
        <v>0.69097222222222199</v>
      </c>
      <c r="D83" s="22">
        <f t="shared" si="8"/>
        <v>1.388888888888884E-2</v>
      </c>
      <c r="E83" s="109">
        <v>1</v>
      </c>
      <c r="F83" s="109">
        <v>1</v>
      </c>
      <c r="G83" s="109">
        <v>1</v>
      </c>
      <c r="H83" s="109">
        <v>1</v>
      </c>
      <c r="I83" s="10">
        <f t="shared" si="14"/>
        <v>218</v>
      </c>
      <c r="J83" s="10">
        <f t="shared" si="15"/>
        <v>177.5</v>
      </c>
      <c r="K83" s="10">
        <f t="shared" si="3"/>
        <v>40</v>
      </c>
      <c r="L83" s="40">
        <f t="shared" si="9"/>
        <v>42</v>
      </c>
      <c r="M83" s="107">
        <v>0.69097222222222199</v>
      </c>
      <c r="N83" s="47">
        <f t="shared" si="10"/>
        <v>1.388888888888884E-2</v>
      </c>
      <c r="O83" s="137">
        <v>160</v>
      </c>
      <c r="P83" s="108">
        <v>1</v>
      </c>
      <c r="Q83" s="108">
        <v>1</v>
      </c>
      <c r="R83" s="108">
        <v>1</v>
      </c>
      <c r="S83" s="108">
        <v>1</v>
      </c>
      <c r="T83" s="72">
        <f t="shared" si="4"/>
        <v>218</v>
      </c>
      <c r="U83" s="72">
        <f t="shared" si="5"/>
        <v>177.5</v>
      </c>
      <c r="V83" s="72">
        <f t="shared" si="6"/>
        <v>40</v>
      </c>
      <c r="W83" s="78">
        <f>SUM($T$41:T83)/(L83+1)</f>
        <v>67.930232558139537</v>
      </c>
      <c r="X83" s="78">
        <f>SUM($U$41:U83)/(L83+1)</f>
        <v>77.984883720930213</v>
      </c>
      <c r="Y83" s="78">
        <f>SUM($V$41:V83)/(L83+1)</f>
        <v>17.534883720930232</v>
      </c>
      <c r="Z83" s="81">
        <f>SUM($N$42:N83)</f>
        <v>0.44097222222222199</v>
      </c>
      <c r="AA83" s="82">
        <f t="shared" si="11"/>
        <v>0.62996031746031722</v>
      </c>
      <c r="AB83" s="78">
        <f>SUM($T$41:T83)/Z83/24</f>
        <v>276.00000000000017</v>
      </c>
      <c r="AC83" s="78">
        <f>SUM($U$41:U83)/Z83/24</f>
        <v>316.85196850393709</v>
      </c>
      <c r="AD83" s="78">
        <f>SUM($V$41:V83)/Z83/24</f>
        <v>71.24409448818902</v>
      </c>
      <c r="AE83" s="90"/>
      <c r="AF83" s="40">
        <f t="shared" si="12"/>
        <v>42</v>
      </c>
      <c r="AG83" s="116">
        <f t="shared" si="13"/>
        <v>0.69097222222222199</v>
      </c>
      <c r="AH83" s="108"/>
      <c r="AI83" s="108"/>
      <c r="AJ83" s="108"/>
      <c r="AK83" s="108"/>
      <c r="AL83" s="108"/>
      <c r="AM83" s="108"/>
      <c r="AN83" s="108"/>
      <c r="AO83" s="108"/>
      <c r="AP83" s="108"/>
      <c r="AQ83" s="108"/>
      <c r="AR83" s="108"/>
      <c r="AS83" s="108"/>
      <c r="AT83" s="108"/>
      <c r="AU83" s="108"/>
      <c r="AV83" s="156"/>
    </row>
    <row r="84" spans="2:48">
      <c r="B84" s="11">
        <f t="shared" si="7"/>
        <v>43</v>
      </c>
      <c r="C84" s="110">
        <f t="shared" si="16"/>
        <v>0.70486111111111083</v>
      </c>
      <c r="D84" s="22">
        <f t="shared" si="8"/>
        <v>1.388888888888884E-2</v>
      </c>
      <c r="E84" s="109"/>
      <c r="F84" s="109"/>
      <c r="G84" s="109"/>
      <c r="H84" s="109"/>
      <c r="I84" s="10">
        <f t="shared" si="14"/>
        <v>0</v>
      </c>
      <c r="J84" s="10">
        <f t="shared" si="15"/>
        <v>0</v>
      </c>
      <c r="K84" s="10">
        <f t="shared" si="3"/>
        <v>0</v>
      </c>
      <c r="L84" s="40">
        <f t="shared" si="9"/>
        <v>43</v>
      </c>
      <c r="M84" s="107">
        <v>0.70486111111111083</v>
      </c>
      <c r="N84" s="47">
        <f t="shared" si="10"/>
        <v>1.388888888888884E-2</v>
      </c>
      <c r="O84" s="137"/>
      <c r="P84" s="108"/>
      <c r="Q84" s="108"/>
      <c r="R84" s="108"/>
      <c r="S84" s="108"/>
      <c r="T84" s="72">
        <f t="shared" si="4"/>
        <v>0</v>
      </c>
      <c r="U84" s="72">
        <f t="shared" si="5"/>
        <v>0</v>
      </c>
      <c r="V84" s="72">
        <f t="shared" si="6"/>
        <v>0</v>
      </c>
      <c r="W84" s="78">
        <f>SUM($T$41:T84)/(L84+1)</f>
        <v>66.38636363636364</v>
      </c>
      <c r="X84" s="78">
        <f>SUM($U$41:U84)/(L84+1)</f>
        <v>76.212499999999977</v>
      </c>
      <c r="Y84" s="78">
        <f>SUM($V$41:V84)/(L84+1)</f>
        <v>17.136363636363637</v>
      </c>
      <c r="Z84" s="81">
        <f>SUM($N$42:N84)</f>
        <v>0.45486111111111083</v>
      </c>
      <c r="AA84" s="82">
        <f t="shared" si="11"/>
        <v>0.63468992248061984</v>
      </c>
      <c r="AB84" s="78">
        <f>SUM($T$41:T84)/Z84/24</f>
        <v>267.57251908396967</v>
      </c>
      <c r="AC84" s="78">
        <f>SUM($U$41:U84)/Z84/24</f>
        <v>307.17709923664131</v>
      </c>
      <c r="AD84" s="78">
        <f>SUM($V$41:V84)/Z84/24</f>
        <v>69.068702290076388</v>
      </c>
      <c r="AE84" s="90"/>
      <c r="AF84" s="40">
        <f t="shared" si="12"/>
        <v>43</v>
      </c>
      <c r="AG84" s="116">
        <f t="shared" si="13"/>
        <v>0.70486111111111083</v>
      </c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  <c r="AT84" s="108"/>
      <c r="AU84" s="108"/>
      <c r="AV84" s="156"/>
    </row>
    <row r="85" spans="2:48">
      <c r="B85" s="11">
        <f t="shared" si="7"/>
        <v>44</v>
      </c>
      <c r="C85" s="110">
        <f t="shared" si="16"/>
        <v>0.71874999999999967</v>
      </c>
      <c r="D85" s="22">
        <f t="shared" si="8"/>
        <v>1.388888888888884E-2</v>
      </c>
      <c r="E85" s="109">
        <v>2</v>
      </c>
      <c r="F85" s="109"/>
      <c r="G85" s="109">
        <v>1</v>
      </c>
      <c r="H85" s="109">
        <v>1</v>
      </c>
      <c r="I85" s="10">
        <f t="shared" si="14"/>
        <v>130</v>
      </c>
      <c r="J85" s="10">
        <f t="shared" si="15"/>
        <v>195.5</v>
      </c>
      <c r="K85" s="10">
        <f t="shared" si="3"/>
        <v>40</v>
      </c>
      <c r="L85" s="40">
        <f t="shared" si="9"/>
        <v>44</v>
      </c>
      <c r="M85" s="107">
        <v>0.71874999999999967</v>
      </c>
      <c r="N85" s="47">
        <f t="shared" si="10"/>
        <v>1.388888888888884E-2</v>
      </c>
      <c r="O85" s="137">
        <v>160</v>
      </c>
      <c r="P85" s="108">
        <v>2</v>
      </c>
      <c r="Q85" s="108"/>
      <c r="R85" s="108">
        <v>1</v>
      </c>
      <c r="S85" s="108">
        <v>1</v>
      </c>
      <c r="T85" s="72">
        <f t="shared" si="4"/>
        <v>130</v>
      </c>
      <c r="U85" s="72">
        <f t="shared" si="5"/>
        <v>195.5</v>
      </c>
      <c r="V85" s="72">
        <f t="shared" si="6"/>
        <v>40</v>
      </c>
      <c r="W85" s="78">
        <f>SUM($T$41:T85)/(L85+1)</f>
        <v>67.8</v>
      </c>
      <c r="X85" s="78">
        <f>SUM($U$41:U85)/(L85+1)</f>
        <v>78.863333333333316</v>
      </c>
      <c r="Y85" s="78">
        <f>SUM($V$41:V85)/(L85+1)</f>
        <v>17.644444444444446</v>
      </c>
      <c r="Z85" s="81">
        <f>SUM($N$42:N85)</f>
        <v>0.46874999999999967</v>
      </c>
      <c r="AA85" s="82">
        <f t="shared" si="11"/>
        <v>0.63920454545454497</v>
      </c>
      <c r="AB85" s="78">
        <f>SUM($T$41:T85)/Z85/24</f>
        <v>271.20000000000022</v>
      </c>
      <c r="AC85" s="78">
        <f>SUM($U$41:U85)/Z85/24</f>
        <v>315.45333333333343</v>
      </c>
      <c r="AD85" s="78">
        <f>SUM($V$41:V85)/Z85/24</f>
        <v>70.577777777777825</v>
      </c>
      <c r="AE85" s="90"/>
      <c r="AF85" s="40">
        <f t="shared" si="12"/>
        <v>44</v>
      </c>
      <c r="AG85" s="116">
        <f t="shared" si="13"/>
        <v>0.71874999999999967</v>
      </c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8"/>
      <c r="AT85" s="108"/>
      <c r="AU85" s="108"/>
      <c r="AV85" s="156"/>
    </row>
    <row r="86" spans="2:48">
      <c r="B86" s="11">
        <f t="shared" si="7"/>
        <v>45</v>
      </c>
      <c r="C86" s="110">
        <f t="shared" si="16"/>
        <v>0.73263888888888851</v>
      </c>
      <c r="D86" s="22">
        <f t="shared" si="8"/>
        <v>1.388888888888884E-2</v>
      </c>
      <c r="E86" s="109"/>
      <c r="F86" s="109"/>
      <c r="G86" s="109"/>
      <c r="H86" s="109"/>
      <c r="I86" s="10">
        <f t="shared" si="14"/>
        <v>0</v>
      </c>
      <c r="J86" s="10">
        <f t="shared" si="15"/>
        <v>0</v>
      </c>
      <c r="K86" s="10">
        <f t="shared" si="3"/>
        <v>0</v>
      </c>
      <c r="L86" s="40">
        <f t="shared" si="9"/>
        <v>45</v>
      </c>
      <c r="M86" s="107">
        <v>0.73263888888888851</v>
      </c>
      <c r="N86" s="47">
        <f t="shared" si="10"/>
        <v>1.388888888888884E-2</v>
      </c>
      <c r="O86" s="137"/>
      <c r="P86" s="108"/>
      <c r="Q86" s="108"/>
      <c r="R86" s="108"/>
      <c r="S86" s="108"/>
      <c r="T86" s="72">
        <f t="shared" si="4"/>
        <v>0</v>
      </c>
      <c r="U86" s="72">
        <f t="shared" si="5"/>
        <v>0</v>
      </c>
      <c r="V86" s="72">
        <f t="shared" si="6"/>
        <v>0</v>
      </c>
      <c r="W86" s="78">
        <f>SUM($T$41:T86)/(L86+1)</f>
        <v>66.326086956521735</v>
      </c>
      <c r="X86" s="78">
        <f>SUM($U$41:U86)/(L86+1)</f>
        <v>77.148913043478245</v>
      </c>
      <c r="Y86" s="78">
        <f>SUM($V$41:V86)/(L86+1)</f>
        <v>17.260869565217391</v>
      </c>
      <c r="Z86" s="81">
        <f>SUM($N$42:N86)</f>
        <v>0.48263888888888851</v>
      </c>
      <c r="AA86" s="82">
        <f t="shared" si="11"/>
        <v>0.64351851851851805</v>
      </c>
      <c r="AB86" s="78">
        <f>SUM($T$41:T86)/Z86/24</f>
        <v>263.39568345323761</v>
      </c>
      <c r="AC86" s="78">
        <f>SUM($U$41:U86)/Z86/24</f>
        <v>306.37553956834546</v>
      </c>
      <c r="AD86" s="78">
        <f>SUM($V$41:V86)/Z86/24</f>
        <v>68.546762589928107</v>
      </c>
      <c r="AE86" s="90"/>
      <c r="AF86" s="40">
        <f t="shared" si="12"/>
        <v>45</v>
      </c>
      <c r="AG86" s="116">
        <f t="shared" si="13"/>
        <v>0.73263888888888851</v>
      </c>
      <c r="AH86" s="108"/>
      <c r="AI86" s="108"/>
      <c r="AJ86" s="108"/>
      <c r="AK86" s="108"/>
      <c r="AL86" s="108"/>
      <c r="AM86" s="108"/>
      <c r="AN86" s="108"/>
      <c r="AO86" s="108"/>
      <c r="AP86" s="108"/>
      <c r="AQ86" s="108"/>
      <c r="AR86" s="108"/>
      <c r="AS86" s="108"/>
      <c r="AT86" s="108"/>
      <c r="AU86" s="108"/>
      <c r="AV86" s="156"/>
    </row>
    <row r="87" spans="2:48">
      <c r="B87" s="11">
        <f t="shared" si="7"/>
        <v>46</v>
      </c>
      <c r="C87" s="110">
        <f t="shared" si="16"/>
        <v>0.74652777777777735</v>
      </c>
      <c r="D87" s="22">
        <f t="shared" si="8"/>
        <v>1.388888888888884E-2</v>
      </c>
      <c r="E87" s="109">
        <v>1</v>
      </c>
      <c r="F87" s="109">
        <v>1</v>
      </c>
      <c r="G87" s="109">
        <v>1</v>
      </c>
      <c r="H87" s="109">
        <v>1</v>
      </c>
      <c r="I87" s="10">
        <f t="shared" si="14"/>
        <v>218</v>
      </c>
      <c r="J87" s="10">
        <f t="shared" si="15"/>
        <v>177.5</v>
      </c>
      <c r="K87" s="10">
        <f t="shared" si="3"/>
        <v>40</v>
      </c>
      <c r="L87" s="40">
        <f t="shared" si="9"/>
        <v>46</v>
      </c>
      <c r="M87" s="107">
        <v>0.74652777777777735</v>
      </c>
      <c r="N87" s="47">
        <f t="shared" si="10"/>
        <v>1.388888888888884E-2</v>
      </c>
      <c r="O87" s="137">
        <v>160</v>
      </c>
      <c r="P87" s="108">
        <v>1</v>
      </c>
      <c r="Q87" s="108">
        <v>1</v>
      </c>
      <c r="R87" s="108">
        <v>1</v>
      </c>
      <c r="S87" s="108">
        <v>1</v>
      </c>
      <c r="T87" s="72">
        <f t="shared" si="4"/>
        <v>218</v>
      </c>
      <c r="U87" s="72">
        <f t="shared" si="5"/>
        <v>177.5</v>
      </c>
      <c r="V87" s="72">
        <f t="shared" si="6"/>
        <v>40</v>
      </c>
      <c r="W87" s="78">
        <f>SUM($T$41:T87)/(L87+1)</f>
        <v>69.553191489361708</v>
      </c>
      <c r="X87" s="78">
        <f>SUM($U$41:U87)/(L87+1)</f>
        <v>79.284042553191469</v>
      </c>
      <c r="Y87" s="78">
        <f>SUM($V$41:V87)/(L87+1)</f>
        <v>17.74468085106383</v>
      </c>
      <c r="Z87" s="81">
        <f>SUM($N$42:N87)</f>
        <v>0.49652777777777735</v>
      </c>
      <c r="AA87" s="82">
        <f t="shared" si="11"/>
        <v>0.64764492753623137</v>
      </c>
      <c r="AB87" s="78">
        <f>SUM($T$41:T87)/Z87/24</f>
        <v>274.32167832167858</v>
      </c>
      <c r="AC87" s="78">
        <f>SUM($U$41:U87)/Z87/24</f>
        <v>312.70069930069945</v>
      </c>
      <c r="AD87" s="78">
        <f>SUM($V$41:V87)/Z87/24</f>
        <v>69.986013986014044</v>
      </c>
      <c r="AE87" s="90"/>
      <c r="AF87" s="40">
        <f t="shared" si="12"/>
        <v>46</v>
      </c>
      <c r="AG87" s="116">
        <f t="shared" si="13"/>
        <v>0.74652777777777735</v>
      </c>
      <c r="AH87" s="108"/>
      <c r="AI87" s="108"/>
      <c r="AJ87" s="108"/>
      <c r="AK87" s="108"/>
      <c r="AL87" s="108"/>
      <c r="AM87" s="108"/>
      <c r="AN87" s="108"/>
      <c r="AO87" s="108"/>
      <c r="AP87" s="108"/>
      <c r="AQ87" s="108"/>
      <c r="AR87" s="108"/>
      <c r="AS87" s="108"/>
      <c r="AT87" s="108"/>
      <c r="AU87" s="108"/>
      <c r="AV87" s="156"/>
    </row>
    <row r="88" spans="2:48">
      <c r="B88" s="11">
        <f t="shared" si="7"/>
        <v>47</v>
      </c>
      <c r="C88" s="110">
        <f t="shared" si="16"/>
        <v>0.76041666666666619</v>
      </c>
      <c r="D88" s="22">
        <f t="shared" si="8"/>
        <v>1.388888888888884E-2</v>
      </c>
      <c r="E88" s="109"/>
      <c r="F88" s="109"/>
      <c r="G88" s="109"/>
      <c r="H88" s="109"/>
      <c r="I88" s="10">
        <f t="shared" si="14"/>
        <v>0</v>
      </c>
      <c r="J88" s="10">
        <f t="shared" si="15"/>
        <v>0</v>
      </c>
      <c r="K88" s="10">
        <f t="shared" si="3"/>
        <v>0</v>
      </c>
      <c r="L88" s="40">
        <f t="shared" si="9"/>
        <v>47</v>
      </c>
      <c r="M88" s="107">
        <v>0.76041666666666619</v>
      </c>
      <c r="N88" s="47">
        <f t="shared" si="10"/>
        <v>1.388888888888884E-2</v>
      </c>
      <c r="O88" s="137"/>
      <c r="P88" s="108"/>
      <c r="Q88" s="108"/>
      <c r="R88" s="108"/>
      <c r="S88" s="108"/>
      <c r="T88" s="72">
        <f t="shared" si="4"/>
        <v>0</v>
      </c>
      <c r="U88" s="72">
        <f t="shared" si="5"/>
        <v>0</v>
      </c>
      <c r="V88" s="72">
        <f t="shared" si="6"/>
        <v>0</v>
      </c>
      <c r="W88" s="78">
        <f>SUM($T$41:T88)/(L88+1)</f>
        <v>68.104166666666671</v>
      </c>
      <c r="X88" s="78">
        <f>SUM($U$41:U88)/(L88+1)</f>
        <v>77.632291666666646</v>
      </c>
      <c r="Y88" s="78">
        <f>SUM($V$41:V88)/(L88+1)</f>
        <v>17.375</v>
      </c>
      <c r="Z88" s="81">
        <f>SUM($N$42:N88)</f>
        <v>0.51041666666666619</v>
      </c>
      <c r="AA88" s="82">
        <f t="shared" si="11"/>
        <v>0.65159574468085046</v>
      </c>
      <c r="AB88" s="78">
        <f>SUM($T$41:T88)/Z88/24</f>
        <v>266.85714285714312</v>
      </c>
      <c r="AC88" s="78">
        <f>SUM($U$41:U88)/Z88/24</f>
        <v>304.19183673469405</v>
      </c>
      <c r="AD88" s="78">
        <f>SUM($V$41:V88)/Z88/24</f>
        <v>68.081632653061291</v>
      </c>
      <c r="AE88" s="90"/>
      <c r="AF88" s="40">
        <f t="shared" si="12"/>
        <v>47</v>
      </c>
      <c r="AG88" s="116">
        <f t="shared" si="13"/>
        <v>0.76041666666666619</v>
      </c>
      <c r="AH88" s="108"/>
      <c r="AI88" s="108"/>
      <c r="AJ88" s="108"/>
      <c r="AK88" s="108"/>
      <c r="AL88" s="108"/>
      <c r="AM88" s="108"/>
      <c r="AN88" s="108"/>
      <c r="AO88" s="108"/>
      <c r="AP88" s="108"/>
      <c r="AQ88" s="108"/>
      <c r="AR88" s="108"/>
      <c r="AS88" s="108"/>
      <c r="AT88" s="108"/>
      <c r="AU88" s="108"/>
      <c r="AV88" s="156"/>
    </row>
    <row r="89" spans="2:48">
      <c r="B89" s="11">
        <f t="shared" si="7"/>
        <v>48</v>
      </c>
      <c r="C89" s="110">
        <f t="shared" si="16"/>
        <v>0.77430555555555503</v>
      </c>
      <c r="D89" s="22">
        <f t="shared" si="8"/>
        <v>1.388888888888884E-2</v>
      </c>
      <c r="E89" s="109">
        <v>2</v>
      </c>
      <c r="F89" s="109"/>
      <c r="G89" s="109">
        <v>1</v>
      </c>
      <c r="H89" s="109">
        <v>1</v>
      </c>
      <c r="I89" s="10">
        <f t="shared" si="14"/>
        <v>130</v>
      </c>
      <c r="J89" s="10">
        <f t="shared" si="15"/>
        <v>195.5</v>
      </c>
      <c r="K89" s="10">
        <f t="shared" si="3"/>
        <v>40</v>
      </c>
      <c r="L89" s="40">
        <f t="shared" si="9"/>
        <v>48</v>
      </c>
      <c r="M89" s="107">
        <v>0.77430555555555503</v>
      </c>
      <c r="N89" s="47">
        <f t="shared" si="10"/>
        <v>1.388888888888884E-2</v>
      </c>
      <c r="O89" s="137">
        <v>160</v>
      </c>
      <c r="P89" s="108">
        <v>2</v>
      </c>
      <c r="Q89" s="108"/>
      <c r="R89" s="108">
        <v>1</v>
      </c>
      <c r="S89" s="108">
        <v>1</v>
      </c>
      <c r="T89" s="72">
        <f t="shared" si="4"/>
        <v>130</v>
      </c>
      <c r="U89" s="72">
        <f t="shared" si="5"/>
        <v>195.5</v>
      </c>
      <c r="V89" s="72">
        <f t="shared" si="6"/>
        <v>40</v>
      </c>
      <c r="W89" s="78">
        <f>SUM($T$41:T89)/(L89+1)</f>
        <v>69.367346938775512</v>
      </c>
      <c r="X89" s="78">
        <f>SUM($U$41:U89)/(L89+1)</f>
        <v>80.037755102040791</v>
      </c>
      <c r="Y89" s="78">
        <f>SUM($V$41:V89)/(L89+1)</f>
        <v>17.836734693877553</v>
      </c>
      <c r="Z89" s="81">
        <f>SUM($N$42:N89)</f>
        <v>0.52430555555555503</v>
      </c>
      <c r="AA89" s="82">
        <f t="shared" si="11"/>
        <v>0.65538194444444386</v>
      </c>
      <c r="AB89" s="78">
        <f>SUM($T$41:T89)/Z89/24</f>
        <v>270.11920529801353</v>
      </c>
      <c r="AC89" s="78">
        <f>SUM($U$41:U89)/Z89/24</f>
        <v>311.67019867549692</v>
      </c>
      <c r="AD89" s="78">
        <f>SUM($V$41:V89)/Z89/24</f>
        <v>69.456953642384178</v>
      </c>
      <c r="AE89" s="90"/>
      <c r="AF89" s="40">
        <f t="shared" si="12"/>
        <v>48</v>
      </c>
      <c r="AG89" s="116">
        <f t="shared" si="13"/>
        <v>0.77430555555555503</v>
      </c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8"/>
      <c r="AT89" s="108"/>
      <c r="AU89" s="108"/>
      <c r="AV89" s="156"/>
    </row>
    <row r="90" spans="2:48">
      <c r="B90" s="11">
        <f t="shared" si="7"/>
        <v>49</v>
      </c>
      <c r="C90" s="110">
        <f t="shared" si="16"/>
        <v>0.78819444444444386</v>
      </c>
      <c r="D90" s="22">
        <f t="shared" si="8"/>
        <v>1.388888888888884E-2</v>
      </c>
      <c r="E90" s="109"/>
      <c r="F90" s="109"/>
      <c r="G90" s="109"/>
      <c r="H90" s="109"/>
      <c r="I90" s="10">
        <f t="shared" si="14"/>
        <v>0</v>
      </c>
      <c r="J90" s="10">
        <f t="shared" si="15"/>
        <v>0</v>
      </c>
      <c r="K90" s="10">
        <f t="shared" si="3"/>
        <v>0</v>
      </c>
      <c r="L90" s="40">
        <f t="shared" si="9"/>
        <v>49</v>
      </c>
      <c r="M90" s="107">
        <v>0.78819444444444386</v>
      </c>
      <c r="N90" s="47">
        <f t="shared" si="10"/>
        <v>1.388888888888884E-2</v>
      </c>
      <c r="O90" s="137"/>
      <c r="P90" s="108"/>
      <c r="Q90" s="108"/>
      <c r="R90" s="108"/>
      <c r="S90" s="108"/>
      <c r="T90" s="72">
        <f t="shared" si="4"/>
        <v>0</v>
      </c>
      <c r="U90" s="72">
        <f t="shared" si="5"/>
        <v>0</v>
      </c>
      <c r="V90" s="72">
        <f t="shared" si="6"/>
        <v>0</v>
      </c>
      <c r="W90" s="78">
        <f>SUM($T$41:T90)/(L90+1)</f>
        <v>67.98</v>
      </c>
      <c r="X90" s="78">
        <f>SUM($U$41:U90)/(L90+1)</f>
        <v>78.436999999999983</v>
      </c>
      <c r="Y90" s="78">
        <f>SUM($V$41:V90)/(L90+1)</f>
        <v>17.48</v>
      </c>
      <c r="Z90" s="81">
        <f>SUM($N$42:N90)</f>
        <v>0.53819444444444386</v>
      </c>
      <c r="AA90" s="82">
        <f t="shared" si="11"/>
        <v>0.65901360544217613</v>
      </c>
      <c r="AB90" s="78">
        <f>SUM($T$41:T90)/Z90/24</f>
        <v>263.14838709677446</v>
      </c>
      <c r="AC90" s="78">
        <f>SUM($U$41:U90)/Z90/24</f>
        <v>303.62709677419383</v>
      </c>
      <c r="AD90" s="78">
        <f>SUM($V$41:V90)/Z90/24</f>
        <v>67.664516129032322</v>
      </c>
      <c r="AE90" s="90"/>
      <c r="AF90" s="40">
        <f t="shared" si="12"/>
        <v>49</v>
      </c>
      <c r="AG90" s="116">
        <f t="shared" si="13"/>
        <v>0.78819444444444386</v>
      </c>
      <c r="AH90" s="108"/>
      <c r="AI90" s="108"/>
      <c r="AJ90" s="108"/>
      <c r="AK90" s="108"/>
      <c r="AL90" s="108"/>
      <c r="AM90" s="108"/>
      <c r="AN90" s="108"/>
      <c r="AO90" s="108"/>
      <c r="AP90" s="108"/>
      <c r="AQ90" s="108"/>
      <c r="AR90" s="108"/>
      <c r="AS90" s="108"/>
      <c r="AT90" s="108"/>
      <c r="AU90" s="108"/>
      <c r="AV90" s="156"/>
    </row>
    <row r="91" spans="2:48">
      <c r="B91" s="11">
        <f t="shared" si="7"/>
        <v>50</v>
      </c>
      <c r="C91" s="110">
        <f t="shared" si="16"/>
        <v>0.8020833333333327</v>
      </c>
      <c r="D91" s="22">
        <f t="shared" si="8"/>
        <v>1.388888888888884E-2</v>
      </c>
      <c r="E91" s="109">
        <v>1</v>
      </c>
      <c r="F91" s="109">
        <v>1</v>
      </c>
      <c r="G91" s="109">
        <v>1</v>
      </c>
      <c r="H91" s="109">
        <v>1</v>
      </c>
      <c r="I91" s="10">
        <f t="shared" si="14"/>
        <v>218</v>
      </c>
      <c r="J91" s="10">
        <f t="shared" si="15"/>
        <v>177.5</v>
      </c>
      <c r="K91" s="10">
        <f t="shared" si="3"/>
        <v>40</v>
      </c>
      <c r="L91" s="40">
        <f t="shared" si="9"/>
        <v>50</v>
      </c>
      <c r="M91" s="107">
        <v>0.8020833333333327</v>
      </c>
      <c r="N91" s="47">
        <f t="shared" si="10"/>
        <v>1.388888888888884E-2</v>
      </c>
      <c r="O91" s="137">
        <v>160</v>
      </c>
      <c r="P91" s="108">
        <v>1</v>
      </c>
      <c r="Q91" s="108">
        <v>1</v>
      </c>
      <c r="R91" s="108">
        <v>1</v>
      </c>
      <c r="S91" s="108">
        <v>1</v>
      </c>
      <c r="T91" s="72">
        <f t="shared" si="4"/>
        <v>218</v>
      </c>
      <c r="U91" s="72">
        <f t="shared" si="5"/>
        <v>177.5</v>
      </c>
      <c r="V91" s="72">
        <f t="shared" si="6"/>
        <v>40</v>
      </c>
      <c r="W91" s="78">
        <f>SUM($T$41:T91)/(L91+1)</f>
        <v>70.921568627450981</v>
      </c>
      <c r="X91" s="78">
        <f>SUM($U$41:U91)/(L91+1)</f>
        <v>80.37941176470585</v>
      </c>
      <c r="Y91" s="78">
        <f>SUM($V$41:V91)/(L91+1)</f>
        <v>17.921568627450981</v>
      </c>
      <c r="Z91" s="81">
        <f>SUM($N$42:N91)</f>
        <v>0.5520833333333327</v>
      </c>
      <c r="AA91" s="82">
        <f t="shared" si="11"/>
        <v>0.66249999999999931</v>
      </c>
      <c r="AB91" s="78">
        <f>SUM($T$41:T91)/Z91/24</f>
        <v>272.98113207547198</v>
      </c>
      <c r="AC91" s="78">
        <f>SUM($U$41:U91)/Z91/24</f>
        <v>309.38490566037757</v>
      </c>
      <c r="AD91" s="78">
        <f>SUM($V$41:V91)/Z91/24</f>
        <v>68.981132075471777</v>
      </c>
      <c r="AE91" s="90"/>
      <c r="AF91" s="40">
        <f t="shared" si="12"/>
        <v>50</v>
      </c>
      <c r="AG91" s="116">
        <f t="shared" si="13"/>
        <v>0.8020833333333327</v>
      </c>
      <c r="AH91" s="108"/>
      <c r="AI91" s="108"/>
      <c r="AJ91" s="108"/>
      <c r="AK91" s="108"/>
      <c r="AL91" s="108"/>
      <c r="AM91" s="108"/>
      <c r="AN91" s="108"/>
      <c r="AO91" s="108"/>
      <c r="AP91" s="108"/>
      <c r="AQ91" s="108"/>
      <c r="AR91" s="108"/>
      <c r="AS91" s="108"/>
      <c r="AT91" s="108"/>
      <c r="AU91" s="108"/>
      <c r="AV91" s="156"/>
    </row>
    <row r="92" spans="2:48">
      <c r="B92" s="11">
        <f t="shared" si="7"/>
        <v>51</v>
      </c>
      <c r="C92" s="110">
        <f t="shared" si="16"/>
        <v>0.81597222222222154</v>
      </c>
      <c r="D92" s="22">
        <f t="shared" si="8"/>
        <v>1.388888888888884E-2</v>
      </c>
      <c r="E92" s="109"/>
      <c r="F92" s="109"/>
      <c r="G92" s="109"/>
      <c r="H92" s="109"/>
      <c r="I92" s="10">
        <f t="shared" si="14"/>
        <v>0</v>
      </c>
      <c r="J92" s="10">
        <f t="shared" si="15"/>
        <v>0</v>
      </c>
      <c r="K92" s="10">
        <f t="shared" si="3"/>
        <v>0</v>
      </c>
      <c r="L92" s="40">
        <f t="shared" si="9"/>
        <v>51</v>
      </c>
      <c r="M92" s="107">
        <v>0.81597222222222154</v>
      </c>
      <c r="N92" s="47">
        <f t="shared" si="10"/>
        <v>1.388888888888884E-2</v>
      </c>
      <c r="O92" s="137"/>
      <c r="P92" s="108"/>
      <c r="Q92" s="108"/>
      <c r="R92" s="108"/>
      <c r="S92" s="108"/>
      <c r="T92" s="72">
        <f t="shared" si="4"/>
        <v>0</v>
      </c>
      <c r="U92" s="72">
        <f t="shared" si="5"/>
        <v>0</v>
      </c>
      <c r="V92" s="72">
        <f t="shared" si="6"/>
        <v>0</v>
      </c>
      <c r="W92" s="78">
        <f>SUM($T$41:T92)/(L92+1)</f>
        <v>69.557692307692307</v>
      </c>
      <c r="X92" s="78">
        <f>SUM($U$41:U92)/(L92+1)</f>
        <v>78.833653846153823</v>
      </c>
      <c r="Y92" s="78">
        <f>SUM($V$41:V92)/(L92+1)</f>
        <v>17.576923076923077</v>
      </c>
      <c r="Z92" s="81">
        <f>SUM($N$42:N92)</f>
        <v>0.56597222222222154</v>
      </c>
      <c r="AA92" s="82">
        <f t="shared" si="11"/>
        <v>0.66584967320261357</v>
      </c>
      <c r="AB92" s="78">
        <f>SUM($T$41:T92)/Z92/24</f>
        <v>266.28220858895736</v>
      </c>
      <c r="AC92" s="78">
        <f>SUM($U$41:U92)/Z92/24</f>
        <v>301.79263803681005</v>
      </c>
      <c r="AD92" s="78">
        <f>SUM($V$41:V92)/Z92/24</f>
        <v>67.288343558282293</v>
      </c>
      <c r="AE92" s="90"/>
      <c r="AF92" s="40">
        <f t="shared" si="12"/>
        <v>51</v>
      </c>
      <c r="AG92" s="116">
        <f t="shared" si="13"/>
        <v>0.81597222222222154</v>
      </c>
      <c r="AH92" s="108"/>
      <c r="AI92" s="108"/>
      <c r="AJ92" s="108"/>
      <c r="AK92" s="108"/>
      <c r="AL92" s="108"/>
      <c r="AM92" s="108"/>
      <c r="AN92" s="108"/>
      <c r="AO92" s="108"/>
      <c r="AP92" s="108"/>
      <c r="AQ92" s="108"/>
      <c r="AR92" s="108"/>
      <c r="AS92" s="108"/>
      <c r="AT92" s="108"/>
      <c r="AU92" s="108"/>
      <c r="AV92" s="156"/>
    </row>
    <row r="93" spans="2:48">
      <c r="B93" s="11">
        <f t="shared" si="7"/>
        <v>52</v>
      </c>
      <c r="C93" s="110">
        <f t="shared" si="16"/>
        <v>0.82986111111111038</v>
      </c>
      <c r="D93" s="22">
        <f t="shared" si="8"/>
        <v>1.388888888888884E-2</v>
      </c>
      <c r="E93" s="109">
        <v>2</v>
      </c>
      <c r="F93" s="109"/>
      <c r="G93" s="109">
        <v>1</v>
      </c>
      <c r="H93" s="109">
        <v>1</v>
      </c>
      <c r="I93" s="10">
        <f t="shared" si="14"/>
        <v>130</v>
      </c>
      <c r="J93" s="10">
        <f t="shared" si="15"/>
        <v>195.5</v>
      </c>
      <c r="K93" s="10">
        <f t="shared" si="3"/>
        <v>40</v>
      </c>
      <c r="L93" s="40">
        <f t="shared" si="9"/>
        <v>52</v>
      </c>
      <c r="M93" s="107">
        <v>0.82986111111111038</v>
      </c>
      <c r="N93" s="47">
        <f t="shared" si="10"/>
        <v>1.388888888888884E-2</v>
      </c>
      <c r="O93" s="137">
        <v>160</v>
      </c>
      <c r="P93" s="108">
        <v>2</v>
      </c>
      <c r="Q93" s="108"/>
      <c r="R93" s="108">
        <v>1</v>
      </c>
      <c r="S93" s="108">
        <v>1</v>
      </c>
      <c r="T93" s="72">
        <f t="shared" si="4"/>
        <v>130</v>
      </c>
      <c r="U93" s="72">
        <f t="shared" si="5"/>
        <v>195.5</v>
      </c>
      <c r="V93" s="72">
        <f t="shared" si="6"/>
        <v>40</v>
      </c>
      <c r="W93" s="78">
        <f>SUM($T$41:T93)/(L93+1)</f>
        <v>70.698113207547166</v>
      </c>
      <c r="X93" s="78">
        <f>SUM($U$41:U93)/(L93+1)</f>
        <v>81.034905660377333</v>
      </c>
      <c r="Y93" s="78">
        <f>SUM($V$41:V93)/(L93+1)</f>
        <v>18</v>
      </c>
      <c r="Z93" s="81">
        <f>SUM($N$42:N93)</f>
        <v>0.57986111111111038</v>
      </c>
      <c r="AA93" s="82">
        <f t="shared" si="11"/>
        <v>0.669070512820512</v>
      </c>
      <c r="AB93" s="78">
        <f>SUM($T$41:T93)/Z93/24</f>
        <v>269.24550898203626</v>
      </c>
      <c r="AC93" s="78">
        <f>SUM($U$41:U93)/Z93/24</f>
        <v>308.61197604790448</v>
      </c>
      <c r="AD93" s="78">
        <f>SUM($V$41:V93)/Z93/24</f>
        <v>68.550898203592894</v>
      </c>
      <c r="AE93" s="90"/>
      <c r="AF93" s="40">
        <f t="shared" si="12"/>
        <v>52</v>
      </c>
      <c r="AG93" s="116">
        <f t="shared" si="13"/>
        <v>0.82986111111111038</v>
      </c>
      <c r="AH93" s="108"/>
      <c r="AI93" s="108"/>
      <c r="AJ93" s="108"/>
      <c r="AK93" s="108"/>
      <c r="AL93" s="108"/>
      <c r="AM93" s="108"/>
      <c r="AN93" s="108"/>
      <c r="AO93" s="108"/>
      <c r="AP93" s="108"/>
      <c r="AQ93" s="108"/>
      <c r="AR93" s="108"/>
      <c r="AS93" s="108"/>
      <c r="AT93" s="108"/>
      <c r="AU93" s="108"/>
      <c r="AV93" s="156"/>
    </row>
    <row r="94" spans="2:48">
      <c r="B94" s="11">
        <f t="shared" si="7"/>
        <v>53</v>
      </c>
      <c r="C94" s="110">
        <f t="shared" si="16"/>
        <v>0.84374999999999922</v>
      </c>
      <c r="D94" s="22">
        <f t="shared" si="8"/>
        <v>1.388888888888884E-2</v>
      </c>
      <c r="E94" s="109"/>
      <c r="F94" s="109"/>
      <c r="G94" s="109"/>
      <c r="H94" s="109"/>
      <c r="I94" s="10">
        <f t="shared" si="14"/>
        <v>0</v>
      </c>
      <c r="J94" s="10">
        <f t="shared" si="15"/>
        <v>0</v>
      </c>
      <c r="K94" s="10">
        <f t="shared" si="3"/>
        <v>0</v>
      </c>
      <c r="L94" s="40">
        <f t="shared" si="9"/>
        <v>53</v>
      </c>
      <c r="M94" s="107">
        <v>0.84374999999999922</v>
      </c>
      <c r="N94" s="47">
        <f t="shared" si="10"/>
        <v>1.388888888888884E-2</v>
      </c>
      <c r="O94" s="137"/>
      <c r="P94" s="108"/>
      <c r="Q94" s="108"/>
      <c r="R94" s="108"/>
      <c r="S94" s="108"/>
      <c r="T94" s="72">
        <f t="shared" si="4"/>
        <v>0</v>
      </c>
      <c r="U94" s="72">
        <f t="shared" si="5"/>
        <v>0</v>
      </c>
      <c r="V94" s="72">
        <f t="shared" si="6"/>
        <v>0</v>
      </c>
      <c r="W94" s="78">
        <f>SUM($T$41:T94)/(L94+1)</f>
        <v>69.388888888888886</v>
      </c>
      <c r="X94" s="78">
        <f>SUM($U$41:U94)/(L94+1)</f>
        <v>79.53425925925923</v>
      </c>
      <c r="Y94" s="78">
        <f>SUM($V$41:V94)/(L94+1)</f>
        <v>17.666666666666668</v>
      </c>
      <c r="Z94" s="81">
        <f>SUM($N$42:N94)</f>
        <v>0.59374999999999922</v>
      </c>
      <c r="AA94" s="82">
        <f t="shared" si="11"/>
        <v>0.67216981132075382</v>
      </c>
      <c r="AB94" s="78">
        <f>SUM($T$41:T94)/Z94/24</f>
        <v>262.947368421053</v>
      </c>
      <c r="AC94" s="78">
        <f>SUM($U$41:U94)/Z94/24</f>
        <v>301.39298245614066</v>
      </c>
      <c r="AD94" s="78">
        <f>SUM($V$41:V94)/Z94/24</f>
        <v>66.947368421052715</v>
      </c>
      <c r="AE94" s="90"/>
      <c r="AF94" s="40">
        <f t="shared" si="12"/>
        <v>53</v>
      </c>
      <c r="AG94" s="116">
        <f t="shared" si="13"/>
        <v>0.84374999999999922</v>
      </c>
      <c r="AH94" s="108"/>
      <c r="AI94" s="108"/>
      <c r="AJ94" s="108"/>
      <c r="AK94" s="108"/>
      <c r="AL94" s="108"/>
      <c r="AM94" s="108"/>
      <c r="AN94" s="108"/>
      <c r="AO94" s="108"/>
      <c r="AP94" s="108"/>
      <c r="AQ94" s="108"/>
      <c r="AR94" s="108"/>
      <c r="AS94" s="108"/>
      <c r="AT94" s="108"/>
      <c r="AU94" s="108"/>
      <c r="AV94" s="156"/>
    </row>
    <row r="95" spans="2:48">
      <c r="B95" s="11">
        <f t="shared" si="7"/>
        <v>54</v>
      </c>
      <c r="C95" s="110">
        <f t="shared" si="16"/>
        <v>0.85763888888888806</v>
      </c>
      <c r="D95" s="22">
        <f t="shared" si="8"/>
        <v>1.388888888888884E-2</v>
      </c>
      <c r="E95" s="109">
        <v>1</v>
      </c>
      <c r="F95" s="109">
        <v>1</v>
      </c>
      <c r="G95" s="109">
        <v>1</v>
      </c>
      <c r="H95" s="109">
        <v>1</v>
      </c>
      <c r="I95" s="10">
        <f t="shared" si="14"/>
        <v>218</v>
      </c>
      <c r="J95" s="10">
        <f t="shared" si="15"/>
        <v>177.5</v>
      </c>
      <c r="K95" s="10">
        <f t="shared" si="3"/>
        <v>40</v>
      </c>
      <c r="L95" s="40">
        <f t="shared" si="9"/>
        <v>54</v>
      </c>
      <c r="M95" s="107">
        <v>0.85763888888888806</v>
      </c>
      <c r="N95" s="47">
        <f t="shared" si="10"/>
        <v>1.388888888888884E-2</v>
      </c>
      <c r="O95" s="137">
        <v>160</v>
      </c>
      <c r="P95" s="108">
        <v>1</v>
      </c>
      <c r="Q95" s="108">
        <v>1</v>
      </c>
      <c r="R95" s="108">
        <v>1</v>
      </c>
      <c r="S95" s="108">
        <v>1</v>
      </c>
      <c r="T95" s="72">
        <f t="shared" si="4"/>
        <v>218</v>
      </c>
      <c r="U95" s="72">
        <f t="shared" si="5"/>
        <v>177.5</v>
      </c>
      <c r="V95" s="72">
        <f t="shared" si="6"/>
        <v>40</v>
      </c>
      <c r="W95" s="78">
        <f>SUM($T$41:T95)/(L95+1)</f>
        <v>72.090909090909093</v>
      </c>
      <c r="X95" s="78">
        <f>SUM($U$41:U95)/(L95+1)</f>
        <v>81.315454545454514</v>
      </c>
      <c r="Y95" s="78">
        <f>SUM($V$41:V95)/(L95+1)</f>
        <v>18.072727272727274</v>
      </c>
      <c r="Z95" s="81">
        <f>SUM($N$42:N95)</f>
        <v>0.60763888888888806</v>
      </c>
      <c r="AA95" s="82">
        <f t="shared" si="11"/>
        <v>0.67515432098765338</v>
      </c>
      <c r="AB95" s="78">
        <f>SUM($T$41:T95)/Z95/24</f>
        <v>271.88571428571464</v>
      </c>
      <c r="AC95" s="78">
        <f>SUM($U$41:U95)/Z95/24</f>
        <v>306.67542857142888</v>
      </c>
      <c r="AD95" s="78">
        <f>SUM($V$41:V95)/Z95/24</f>
        <v>68.160000000000096</v>
      </c>
      <c r="AE95" s="90"/>
      <c r="AF95" s="40">
        <f t="shared" si="12"/>
        <v>54</v>
      </c>
      <c r="AG95" s="116">
        <f t="shared" si="13"/>
        <v>0.85763888888888806</v>
      </c>
      <c r="AH95" s="108"/>
      <c r="AI95" s="108"/>
      <c r="AJ95" s="108"/>
      <c r="AK95" s="108"/>
      <c r="AL95" s="108"/>
      <c r="AM95" s="108"/>
      <c r="AN95" s="108"/>
      <c r="AO95" s="108"/>
      <c r="AP95" s="108"/>
      <c r="AQ95" s="108"/>
      <c r="AR95" s="108"/>
      <c r="AS95" s="108"/>
      <c r="AT95" s="108"/>
      <c r="AU95" s="108"/>
      <c r="AV95" s="156"/>
    </row>
    <row r="96" spans="2:48">
      <c r="B96" s="11">
        <f t="shared" si="7"/>
        <v>55</v>
      </c>
      <c r="C96" s="110">
        <f t="shared" si="16"/>
        <v>0.8715277777777769</v>
      </c>
      <c r="D96" s="22">
        <f t="shared" si="8"/>
        <v>1.388888888888884E-2</v>
      </c>
      <c r="E96" s="109"/>
      <c r="F96" s="109"/>
      <c r="G96" s="109"/>
      <c r="H96" s="109"/>
      <c r="I96" s="10">
        <f t="shared" si="14"/>
        <v>0</v>
      </c>
      <c r="J96" s="10">
        <f t="shared" si="15"/>
        <v>0</v>
      </c>
      <c r="K96" s="10">
        <f t="shared" si="3"/>
        <v>0</v>
      </c>
      <c r="L96" s="40">
        <f t="shared" si="9"/>
        <v>55</v>
      </c>
      <c r="M96" s="107">
        <v>0.8715277777777769</v>
      </c>
      <c r="N96" s="47">
        <f t="shared" si="10"/>
        <v>1.388888888888884E-2</v>
      </c>
      <c r="O96" s="137"/>
      <c r="P96" s="108"/>
      <c r="Q96" s="108"/>
      <c r="R96" s="108"/>
      <c r="S96" s="108"/>
      <c r="T96" s="72">
        <f t="shared" si="4"/>
        <v>0</v>
      </c>
      <c r="U96" s="72">
        <f t="shared" si="5"/>
        <v>0</v>
      </c>
      <c r="V96" s="72">
        <f t="shared" si="6"/>
        <v>0</v>
      </c>
      <c r="W96" s="78">
        <f>SUM($T$41:T96)/(L96+1)</f>
        <v>70.803571428571431</v>
      </c>
      <c r="X96" s="78">
        <f>SUM($U$41:U96)/(L96+1)</f>
        <v>79.863392857142827</v>
      </c>
      <c r="Y96" s="78">
        <f>SUM($V$41:V96)/(L96+1)</f>
        <v>17.75</v>
      </c>
      <c r="Z96" s="81">
        <f>SUM($N$42:N96)</f>
        <v>0.6215277777777769</v>
      </c>
      <c r="AA96" s="82">
        <f t="shared" si="11"/>
        <v>0.6780303030303021</v>
      </c>
      <c r="AB96" s="78">
        <f>SUM($T$41:T96)/Z96/24</f>
        <v>265.81005586592215</v>
      </c>
      <c r="AC96" s="78">
        <f>SUM($U$41:U96)/Z96/24</f>
        <v>299.82234636871539</v>
      </c>
      <c r="AD96" s="78">
        <f>SUM($V$41:V96)/Z96/24</f>
        <v>66.636871508379983</v>
      </c>
      <c r="AE96" s="90"/>
      <c r="AF96" s="40">
        <f t="shared" si="12"/>
        <v>55</v>
      </c>
      <c r="AG96" s="116">
        <f t="shared" si="13"/>
        <v>0.8715277777777769</v>
      </c>
      <c r="AH96" s="108"/>
      <c r="AI96" s="108"/>
      <c r="AJ96" s="108"/>
      <c r="AK96" s="108"/>
      <c r="AL96" s="108"/>
      <c r="AM96" s="108"/>
      <c r="AN96" s="108"/>
      <c r="AO96" s="108"/>
      <c r="AP96" s="108"/>
      <c r="AQ96" s="108"/>
      <c r="AR96" s="108"/>
      <c r="AS96" s="108"/>
      <c r="AT96" s="108"/>
      <c r="AU96" s="108"/>
      <c r="AV96" s="156"/>
    </row>
    <row r="97" spans="2:48">
      <c r="B97" s="11">
        <f t="shared" si="7"/>
        <v>56</v>
      </c>
      <c r="C97" s="110">
        <f t="shared" si="16"/>
        <v>0.88541666666666574</v>
      </c>
      <c r="D97" s="22">
        <f t="shared" si="8"/>
        <v>1.388888888888884E-2</v>
      </c>
      <c r="E97" s="109">
        <v>2</v>
      </c>
      <c r="F97" s="109"/>
      <c r="G97" s="109">
        <v>1</v>
      </c>
      <c r="H97" s="109">
        <v>1</v>
      </c>
      <c r="I97" s="10">
        <f t="shared" si="14"/>
        <v>130</v>
      </c>
      <c r="J97" s="10">
        <f t="shared" si="15"/>
        <v>195.5</v>
      </c>
      <c r="K97" s="10">
        <f t="shared" si="3"/>
        <v>40</v>
      </c>
      <c r="L97" s="40">
        <f t="shared" si="9"/>
        <v>56</v>
      </c>
      <c r="M97" s="107">
        <v>0.88541666666666574</v>
      </c>
      <c r="N97" s="47">
        <f t="shared" si="10"/>
        <v>1.388888888888884E-2</v>
      </c>
      <c r="O97" s="137">
        <v>160</v>
      </c>
      <c r="P97" s="108">
        <v>2</v>
      </c>
      <c r="Q97" s="108"/>
      <c r="R97" s="108">
        <v>1</v>
      </c>
      <c r="S97" s="108">
        <v>1</v>
      </c>
      <c r="T97" s="72">
        <f t="shared" si="4"/>
        <v>130</v>
      </c>
      <c r="U97" s="72">
        <f t="shared" si="5"/>
        <v>195.5</v>
      </c>
      <c r="V97" s="72">
        <f t="shared" si="6"/>
        <v>40</v>
      </c>
      <c r="W97" s="78">
        <f>SUM($T$41:T97)/(L97+1)</f>
        <v>71.84210526315789</v>
      </c>
      <c r="X97" s="78">
        <f>SUM($U$41:U97)/(L97+1)</f>
        <v>81.892105263157873</v>
      </c>
      <c r="Y97" s="78">
        <f>SUM($V$41:V97)/(L97+1)</f>
        <v>18.140350877192983</v>
      </c>
      <c r="Z97" s="81">
        <f>SUM($N$42:N97)</f>
        <v>0.63541666666666574</v>
      </c>
      <c r="AA97" s="82">
        <f t="shared" si="11"/>
        <v>0.68080357142857051</v>
      </c>
      <c r="AB97" s="78">
        <f>SUM($T$41:T97)/Z97/24</f>
        <v>268.52459016393482</v>
      </c>
      <c r="AC97" s="78">
        <f>SUM($U$41:U97)/Z97/24</f>
        <v>306.0885245901643</v>
      </c>
      <c r="AD97" s="78">
        <f>SUM($V$41:V97)/Z97/24</f>
        <v>67.803278688524685</v>
      </c>
      <c r="AE97" s="90"/>
      <c r="AF97" s="40">
        <f t="shared" si="12"/>
        <v>56</v>
      </c>
      <c r="AG97" s="116">
        <f t="shared" si="13"/>
        <v>0.88541666666666574</v>
      </c>
      <c r="AH97" s="108"/>
      <c r="AI97" s="108"/>
      <c r="AJ97" s="108"/>
      <c r="AK97" s="108"/>
      <c r="AL97" s="108"/>
      <c r="AM97" s="108"/>
      <c r="AN97" s="108"/>
      <c r="AO97" s="108"/>
      <c r="AP97" s="108"/>
      <c r="AQ97" s="108"/>
      <c r="AR97" s="108"/>
      <c r="AS97" s="108"/>
      <c r="AT97" s="108"/>
      <c r="AU97" s="108"/>
      <c r="AV97" s="156"/>
    </row>
    <row r="98" spans="2:48">
      <c r="B98" s="11">
        <f t="shared" si="7"/>
        <v>57</v>
      </c>
      <c r="C98" s="110">
        <f t="shared" si="16"/>
        <v>0.89930555555555458</v>
      </c>
      <c r="D98" s="22">
        <f t="shared" si="8"/>
        <v>1.388888888888884E-2</v>
      </c>
      <c r="E98" s="109"/>
      <c r="F98" s="109"/>
      <c r="G98" s="109"/>
      <c r="H98" s="109"/>
      <c r="I98" s="10">
        <f t="shared" si="14"/>
        <v>0</v>
      </c>
      <c r="J98" s="10">
        <f t="shared" si="15"/>
        <v>0</v>
      </c>
      <c r="K98" s="10">
        <f t="shared" si="3"/>
        <v>0</v>
      </c>
      <c r="L98" s="40">
        <f t="shared" si="9"/>
        <v>57</v>
      </c>
      <c r="M98" s="107">
        <v>0.89930555555555458</v>
      </c>
      <c r="N98" s="47">
        <f t="shared" si="10"/>
        <v>1.388888888888884E-2</v>
      </c>
      <c r="O98" s="137"/>
      <c r="P98" s="108"/>
      <c r="Q98" s="108"/>
      <c r="R98" s="108"/>
      <c r="S98" s="108"/>
      <c r="T98" s="72">
        <f t="shared" si="4"/>
        <v>0</v>
      </c>
      <c r="U98" s="72">
        <f t="shared" si="5"/>
        <v>0</v>
      </c>
      <c r="V98" s="72">
        <f t="shared" si="6"/>
        <v>0</v>
      </c>
      <c r="W98" s="78">
        <f>SUM($T$41:T98)/(L98+1)</f>
        <v>70.603448275862064</v>
      </c>
      <c r="X98" s="78">
        <f>SUM($U$41:U98)/(L98+1)</f>
        <v>80.480172413793085</v>
      </c>
      <c r="Y98" s="78">
        <f>SUM($V$41:V98)/(L98+1)</f>
        <v>17.827586206896552</v>
      </c>
      <c r="Z98" s="81">
        <f>SUM($N$42:N98)</f>
        <v>0.64930555555555458</v>
      </c>
      <c r="AA98" s="82">
        <f t="shared" si="11"/>
        <v>0.68347953216374169</v>
      </c>
      <c r="AB98" s="78">
        <f>SUM($T$41:T98)/Z98/24</f>
        <v>262.78074866310197</v>
      </c>
      <c r="AC98" s="78">
        <f>SUM($U$41:U98)/Z98/24</f>
        <v>299.5411764705886</v>
      </c>
      <c r="AD98" s="78">
        <f>SUM($V$41:V98)/Z98/24</f>
        <v>66.352941176470679</v>
      </c>
      <c r="AE98" s="90"/>
      <c r="AF98" s="40">
        <f t="shared" si="12"/>
        <v>57</v>
      </c>
      <c r="AG98" s="116">
        <f t="shared" si="13"/>
        <v>0.89930555555555458</v>
      </c>
      <c r="AH98" s="108"/>
      <c r="AI98" s="108"/>
      <c r="AJ98" s="108"/>
      <c r="AK98" s="108"/>
      <c r="AL98" s="108"/>
      <c r="AM98" s="108"/>
      <c r="AN98" s="108"/>
      <c r="AO98" s="108"/>
      <c r="AP98" s="108"/>
      <c r="AQ98" s="108"/>
      <c r="AR98" s="108"/>
      <c r="AS98" s="108"/>
      <c r="AT98" s="108"/>
      <c r="AU98" s="108"/>
      <c r="AV98" s="156"/>
    </row>
    <row r="99" spans="2:48">
      <c r="B99" s="11">
        <f t="shared" si="7"/>
        <v>58</v>
      </c>
      <c r="C99" s="110">
        <f t="shared" si="16"/>
        <v>0.91319444444444342</v>
      </c>
      <c r="D99" s="22">
        <f t="shared" si="8"/>
        <v>1.388888888888884E-2</v>
      </c>
      <c r="E99" s="109">
        <v>1</v>
      </c>
      <c r="F99" s="109">
        <v>1</v>
      </c>
      <c r="G99" s="109">
        <v>1</v>
      </c>
      <c r="H99" s="109">
        <v>1</v>
      </c>
      <c r="I99" s="10">
        <f t="shared" si="14"/>
        <v>218</v>
      </c>
      <c r="J99" s="10">
        <f t="shared" si="15"/>
        <v>177.5</v>
      </c>
      <c r="K99" s="10">
        <f t="shared" si="3"/>
        <v>40</v>
      </c>
      <c r="L99" s="40">
        <f t="shared" si="9"/>
        <v>58</v>
      </c>
      <c r="M99" s="107">
        <v>0.91319444444444342</v>
      </c>
      <c r="N99" s="47">
        <f t="shared" si="10"/>
        <v>1.388888888888884E-2</v>
      </c>
      <c r="O99" s="137">
        <v>160</v>
      </c>
      <c r="P99" s="108">
        <v>1</v>
      </c>
      <c r="Q99" s="108">
        <v>1</v>
      </c>
      <c r="R99" s="108">
        <v>1</v>
      </c>
      <c r="S99" s="108">
        <v>1</v>
      </c>
      <c r="T99" s="72">
        <f t="shared" si="4"/>
        <v>218</v>
      </c>
      <c r="U99" s="72">
        <f t="shared" si="5"/>
        <v>177.5</v>
      </c>
      <c r="V99" s="72">
        <f t="shared" si="6"/>
        <v>40</v>
      </c>
      <c r="W99" s="78">
        <f>SUM($T$41:T99)/(L99+1)</f>
        <v>73.101694915254242</v>
      </c>
      <c r="X99" s="78">
        <f>SUM($U$41:U99)/(L99+1)</f>
        <v>82.124576271186413</v>
      </c>
      <c r="Y99" s="78">
        <f>SUM($V$41:V99)/(L99+1)</f>
        <v>18.203389830508474</v>
      </c>
      <c r="Z99" s="81">
        <f>SUM($N$42:N99)</f>
        <v>0.66319444444444342</v>
      </c>
      <c r="AA99" s="82">
        <f t="shared" si="11"/>
        <v>0.68606321839080353</v>
      </c>
      <c r="AB99" s="78">
        <f>SUM($T$41:T99)/Z99/24</f>
        <v>270.9738219895292</v>
      </c>
      <c r="AC99" s="78">
        <f>SUM($U$41:U99)/Z99/24</f>
        <v>304.41989528795847</v>
      </c>
      <c r="AD99" s="78">
        <f>SUM($V$41:V99)/Z99/24</f>
        <v>67.476439790576023</v>
      </c>
      <c r="AE99" s="90"/>
      <c r="AF99" s="40">
        <f t="shared" si="12"/>
        <v>58</v>
      </c>
      <c r="AG99" s="116">
        <f t="shared" si="13"/>
        <v>0.91319444444444342</v>
      </c>
      <c r="AH99" s="108"/>
      <c r="AI99" s="108"/>
      <c r="AJ99" s="108"/>
      <c r="AK99" s="108"/>
      <c r="AL99" s="108"/>
      <c r="AM99" s="108"/>
      <c r="AN99" s="108"/>
      <c r="AO99" s="108"/>
      <c r="AP99" s="108"/>
      <c r="AQ99" s="108"/>
      <c r="AR99" s="108"/>
      <c r="AS99" s="108"/>
      <c r="AT99" s="108"/>
      <c r="AU99" s="108"/>
      <c r="AV99" s="156"/>
    </row>
    <row r="100" spans="2:48">
      <c r="B100" s="11">
        <f t="shared" si="7"/>
        <v>59</v>
      </c>
      <c r="C100" s="110">
        <f t="shared" ref="C100:C110" si="17">C99+$C$192</f>
        <v>0.92361111111111005</v>
      </c>
      <c r="D100" s="22">
        <f t="shared" si="8"/>
        <v>1.041666666666663E-2</v>
      </c>
      <c r="E100" s="109"/>
      <c r="F100" s="109"/>
      <c r="G100" s="109"/>
      <c r="H100" s="109"/>
      <c r="I100" s="10">
        <f t="shared" si="14"/>
        <v>0</v>
      </c>
      <c r="J100" s="10">
        <f t="shared" si="15"/>
        <v>0</v>
      </c>
      <c r="K100" s="10">
        <f t="shared" si="3"/>
        <v>0</v>
      </c>
      <c r="L100" s="40">
        <f t="shared" si="9"/>
        <v>59</v>
      </c>
      <c r="M100" s="107">
        <v>0.92361111111111005</v>
      </c>
      <c r="N100" s="47">
        <f t="shared" si="10"/>
        <v>1.041666666666663E-2</v>
      </c>
      <c r="O100" s="137"/>
      <c r="P100" s="108"/>
      <c r="Q100" s="108"/>
      <c r="R100" s="108"/>
      <c r="S100" s="108"/>
      <c r="T100" s="72">
        <f t="shared" si="4"/>
        <v>0</v>
      </c>
      <c r="U100" s="72">
        <f t="shared" si="5"/>
        <v>0</v>
      </c>
      <c r="V100" s="72">
        <f t="shared" si="6"/>
        <v>0</v>
      </c>
      <c r="W100" s="78">
        <f>SUM($T$41:T100)/(L100+1)</f>
        <v>71.88333333333334</v>
      </c>
      <c r="X100" s="78">
        <f>SUM($U$41:U100)/(L100+1)</f>
        <v>80.755833333333314</v>
      </c>
      <c r="Y100" s="78">
        <f>SUM($V$41:V100)/(L100+1)</f>
        <v>17.899999999999999</v>
      </c>
      <c r="Z100" s="81">
        <f>SUM($N$42:N100)</f>
        <v>0.67361111111111005</v>
      </c>
      <c r="AA100" s="82">
        <f t="shared" si="11"/>
        <v>0.6850282485875695</v>
      </c>
      <c r="AB100" s="78">
        <f>SUM($T$41:T100)/Z100/24</f>
        <v>266.78350515463961</v>
      </c>
      <c r="AC100" s="78">
        <f>SUM($U$41:U100)/Z100/24</f>
        <v>299.712371134021</v>
      </c>
      <c r="AD100" s="78">
        <f>SUM($V$41:V100)/Z100/24</f>
        <v>66.432989690721755</v>
      </c>
      <c r="AE100" s="90"/>
      <c r="AF100" s="40">
        <f t="shared" si="12"/>
        <v>59</v>
      </c>
      <c r="AG100" s="116">
        <f t="shared" si="13"/>
        <v>0.92361111111111005</v>
      </c>
      <c r="AH100" s="108"/>
      <c r="AI100" s="108"/>
      <c r="AJ100" s="108"/>
      <c r="AK100" s="108"/>
      <c r="AL100" s="108"/>
      <c r="AM100" s="108"/>
      <c r="AN100" s="108"/>
      <c r="AO100" s="108"/>
      <c r="AP100" s="108"/>
      <c r="AQ100" s="108"/>
      <c r="AR100" s="108"/>
      <c r="AS100" s="108"/>
      <c r="AT100" s="108"/>
      <c r="AU100" s="108"/>
      <c r="AV100" s="156"/>
    </row>
    <row r="101" spans="2:48">
      <c r="B101" s="11">
        <f t="shared" si="7"/>
        <v>60</v>
      </c>
      <c r="C101" s="110">
        <f t="shared" si="17"/>
        <v>0.93402777777777668</v>
      </c>
      <c r="D101" s="22">
        <f t="shared" si="8"/>
        <v>1.041666666666663E-2</v>
      </c>
      <c r="E101" s="109">
        <v>2</v>
      </c>
      <c r="F101" s="109"/>
      <c r="G101" s="109">
        <v>1</v>
      </c>
      <c r="H101" s="109">
        <v>1</v>
      </c>
      <c r="I101" s="10">
        <f t="shared" si="14"/>
        <v>130</v>
      </c>
      <c r="J101" s="10">
        <f t="shared" si="15"/>
        <v>195.5</v>
      </c>
      <c r="K101" s="10">
        <f t="shared" si="3"/>
        <v>40</v>
      </c>
      <c r="L101" s="40">
        <f t="shared" si="9"/>
        <v>60</v>
      </c>
      <c r="M101" s="107">
        <v>0.93402777777777668</v>
      </c>
      <c r="N101" s="47">
        <f t="shared" si="10"/>
        <v>1.041666666666663E-2</v>
      </c>
      <c r="O101" s="137">
        <v>160</v>
      </c>
      <c r="P101" s="108">
        <v>2</v>
      </c>
      <c r="Q101" s="108"/>
      <c r="R101" s="108">
        <v>1</v>
      </c>
      <c r="S101" s="108">
        <v>1</v>
      </c>
      <c r="T101" s="72">
        <f t="shared" si="4"/>
        <v>130</v>
      </c>
      <c r="U101" s="72">
        <f t="shared" si="5"/>
        <v>195.5</v>
      </c>
      <c r="V101" s="72">
        <f t="shared" si="6"/>
        <v>40</v>
      </c>
      <c r="W101" s="78">
        <f>SUM($T$41:T101)/(L101+1)</f>
        <v>72.836065573770497</v>
      </c>
      <c r="X101" s="78">
        <f>SUM($U$41:U101)/(L101+1)</f>
        <v>82.63688524590161</v>
      </c>
      <c r="Y101" s="78">
        <f>SUM($V$41:V101)/(L101+1)</f>
        <v>18.262295081967213</v>
      </c>
      <c r="Z101" s="81">
        <f>SUM($N$42:N101)</f>
        <v>0.68402777777777668</v>
      </c>
      <c r="AA101" s="82">
        <f t="shared" si="11"/>
        <v>0.68402777777777668</v>
      </c>
      <c r="AB101" s="78">
        <f>SUM($T$41:T101)/Z101/24</f>
        <v>270.63959390862988</v>
      </c>
      <c r="AC101" s="78">
        <f>SUM($U$41:U101)/Z101/24</f>
        <v>307.05685279187861</v>
      </c>
      <c r="AD101" s="78">
        <f>SUM($V$41:V101)/Z101/24</f>
        <v>67.857868020304679</v>
      </c>
      <c r="AE101" s="90"/>
      <c r="AF101" s="40">
        <f t="shared" si="12"/>
        <v>60</v>
      </c>
      <c r="AG101" s="116">
        <f t="shared" si="13"/>
        <v>0.93402777777777668</v>
      </c>
      <c r="AH101" s="108"/>
      <c r="AI101" s="108"/>
      <c r="AJ101" s="108"/>
      <c r="AK101" s="108"/>
      <c r="AL101" s="108"/>
      <c r="AM101" s="108"/>
      <c r="AN101" s="108"/>
      <c r="AO101" s="108"/>
      <c r="AP101" s="108"/>
      <c r="AQ101" s="108"/>
      <c r="AR101" s="108"/>
      <c r="AS101" s="108"/>
      <c r="AT101" s="108"/>
      <c r="AU101" s="108"/>
      <c r="AV101" s="156"/>
    </row>
    <row r="102" spans="2:48">
      <c r="B102" s="11">
        <f t="shared" si="7"/>
        <v>61</v>
      </c>
      <c r="C102" s="110">
        <f t="shared" si="17"/>
        <v>0.94444444444444331</v>
      </c>
      <c r="D102" s="22">
        <f t="shared" si="8"/>
        <v>1.041666666666663E-2</v>
      </c>
      <c r="E102" s="109"/>
      <c r="F102" s="109"/>
      <c r="G102" s="109"/>
      <c r="H102" s="109"/>
      <c r="I102" s="10">
        <f t="shared" si="14"/>
        <v>0</v>
      </c>
      <c r="J102" s="10">
        <f t="shared" si="15"/>
        <v>0</v>
      </c>
      <c r="K102" s="10">
        <f t="shared" si="3"/>
        <v>0</v>
      </c>
      <c r="L102" s="40">
        <f t="shared" si="9"/>
        <v>61</v>
      </c>
      <c r="M102" s="107">
        <v>0.94444444444444331</v>
      </c>
      <c r="N102" s="47">
        <f t="shared" si="10"/>
        <v>1.041666666666663E-2</v>
      </c>
      <c r="O102" s="137"/>
      <c r="P102" s="108"/>
      <c r="Q102" s="108"/>
      <c r="R102" s="108"/>
      <c r="S102" s="108"/>
      <c r="T102" s="72">
        <f t="shared" si="4"/>
        <v>0</v>
      </c>
      <c r="U102" s="72">
        <f t="shared" si="5"/>
        <v>0</v>
      </c>
      <c r="V102" s="72">
        <f t="shared" si="6"/>
        <v>0</v>
      </c>
      <c r="W102" s="78">
        <f>SUM($T$41:T102)/(L102+1)</f>
        <v>71.661290322580641</v>
      </c>
      <c r="X102" s="78">
        <f>SUM($U$41:U102)/(L102+1)</f>
        <v>81.304032258064495</v>
      </c>
      <c r="Y102" s="78">
        <f>SUM($V$41:V102)/(L102+1)</f>
        <v>17.967741935483872</v>
      </c>
      <c r="Z102" s="81">
        <f>SUM($N$42:N102)</f>
        <v>0.69444444444444331</v>
      </c>
      <c r="AA102" s="82">
        <f t="shared" si="11"/>
        <v>0.68306010928961636</v>
      </c>
      <c r="AB102" s="78">
        <f>SUM($T$41:T102)/Z102/24</f>
        <v>266.58000000000044</v>
      </c>
      <c r="AC102" s="78">
        <f>SUM($U$41:U102)/Z102/24</f>
        <v>302.45100000000042</v>
      </c>
      <c r="AD102" s="78">
        <f>SUM($V$41:V102)/Z102/24</f>
        <v>66.840000000000103</v>
      </c>
      <c r="AE102" s="90"/>
      <c r="AF102" s="40">
        <f t="shared" si="12"/>
        <v>61</v>
      </c>
      <c r="AG102" s="116">
        <f t="shared" si="13"/>
        <v>0.94444444444444331</v>
      </c>
      <c r="AH102" s="108"/>
      <c r="AI102" s="108"/>
      <c r="AJ102" s="108"/>
      <c r="AK102" s="108"/>
      <c r="AL102" s="108"/>
      <c r="AM102" s="108"/>
      <c r="AN102" s="108"/>
      <c r="AO102" s="108"/>
      <c r="AP102" s="108"/>
      <c r="AQ102" s="108"/>
      <c r="AR102" s="108"/>
      <c r="AS102" s="108"/>
      <c r="AT102" s="108"/>
      <c r="AU102" s="108"/>
      <c r="AV102" s="156"/>
    </row>
    <row r="103" spans="2:48">
      <c r="B103" s="11">
        <f t="shared" si="7"/>
        <v>62</v>
      </c>
      <c r="C103" s="110">
        <f t="shared" si="17"/>
        <v>0.95486111111110994</v>
      </c>
      <c r="D103" s="22">
        <f t="shared" si="8"/>
        <v>1.041666666666663E-2</v>
      </c>
      <c r="E103" s="109">
        <v>1</v>
      </c>
      <c r="F103" s="109">
        <v>1</v>
      </c>
      <c r="G103" s="109">
        <v>1</v>
      </c>
      <c r="H103" s="109">
        <v>1</v>
      </c>
      <c r="I103" s="10">
        <f t="shared" si="14"/>
        <v>218</v>
      </c>
      <c r="J103" s="10">
        <f t="shared" si="15"/>
        <v>177.5</v>
      </c>
      <c r="K103" s="10">
        <f t="shared" si="3"/>
        <v>40</v>
      </c>
      <c r="L103" s="40">
        <f t="shared" si="9"/>
        <v>62</v>
      </c>
      <c r="M103" s="107">
        <v>0.95486111111110994</v>
      </c>
      <c r="N103" s="47">
        <f t="shared" si="10"/>
        <v>1.041666666666663E-2</v>
      </c>
      <c r="O103" s="137">
        <v>160</v>
      </c>
      <c r="P103" s="108">
        <v>1</v>
      </c>
      <c r="Q103" s="108">
        <v>1</v>
      </c>
      <c r="R103" s="108">
        <v>1</v>
      </c>
      <c r="S103" s="108">
        <v>1</v>
      </c>
      <c r="T103" s="72">
        <f t="shared" si="4"/>
        <v>218</v>
      </c>
      <c r="U103" s="72">
        <f t="shared" si="5"/>
        <v>177.5</v>
      </c>
      <c r="V103" s="72">
        <f t="shared" si="6"/>
        <v>40</v>
      </c>
      <c r="W103" s="78">
        <f>SUM($T$41:T103)/(L103+1)</f>
        <v>73.984126984126988</v>
      </c>
      <c r="X103" s="78">
        <f>SUM($U$41:U103)/(L103+1)</f>
        <v>82.830952380952354</v>
      </c>
      <c r="Y103" s="78">
        <f>SUM($V$41:V103)/(L103+1)</f>
        <v>18.317460317460316</v>
      </c>
      <c r="Z103" s="81">
        <f>SUM($N$42:N103)</f>
        <v>0.70486111111110994</v>
      </c>
      <c r="AA103" s="82">
        <f t="shared" si="11"/>
        <v>0.68212365591397739</v>
      </c>
      <c r="AB103" s="78">
        <f>SUM($T$41:T103)/Z103/24</f>
        <v>275.52709359605956</v>
      </c>
      <c r="AC103" s="78">
        <f>SUM($U$41:U103)/Z103/24</f>
        <v>308.4738916256162</v>
      </c>
      <c r="AD103" s="78">
        <f>SUM($V$41:V103)/Z103/24</f>
        <v>68.216748768473011</v>
      </c>
      <c r="AE103" s="90"/>
      <c r="AF103" s="40">
        <f t="shared" si="12"/>
        <v>62</v>
      </c>
      <c r="AG103" s="116">
        <f t="shared" si="13"/>
        <v>0.95486111111110994</v>
      </c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8"/>
      <c r="AT103" s="108"/>
      <c r="AU103" s="108"/>
      <c r="AV103" s="156"/>
    </row>
    <row r="104" spans="2:48">
      <c r="B104" s="11">
        <f t="shared" si="7"/>
        <v>63</v>
      </c>
      <c r="C104" s="110">
        <f t="shared" si="17"/>
        <v>0.96527777777777657</v>
      </c>
      <c r="D104" s="22">
        <f t="shared" si="8"/>
        <v>1.041666666666663E-2</v>
      </c>
      <c r="E104" s="109"/>
      <c r="F104" s="109"/>
      <c r="G104" s="109"/>
      <c r="H104" s="109"/>
      <c r="I104" s="10">
        <f t="shared" si="14"/>
        <v>0</v>
      </c>
      <c r="J104" s="10">
        <f t="shared" si="15"/>
        <v>0</v>
      </c>
      <c r="K104" s="10">
        <f t="shared" si="3"/>
        <v>0</v>
      </c>
      <c r="L104" s="40">
        <f t="shared" si="9"/>
        <v>63</v>
      </c>
      <c r="M104" s="107">
        <v>0.96527777777777657</v>
      </c>
      <c r="N104" s="47">
        <f t="shared" si="10"/>
        <v>1.041666666666663E-2</v>
      </c>
      <c r="O104" s="137"/>
      <c r="P104" s="108"/>
      <c r="Q104" s="108"/>
      <c r="R104" s="108"/>
      <c r="S104" s="108"/>
      <c r="T104" s="72">
        <f t="shared" si="4"/>
        <v>0</v>
      </c>
      <c r="U104" s="72">
        <f t="shared" si="5"/>
        <v>0</v>
      </c>
      <c r="V104" s="72">
        <f t="shared" si="6"/>
        <v>0</v>
      </c>
      <c r="W104" s="78">
        <f>SUM($T$41:T104)/(L104+1)</f>
        <v>72.828125</v>
      </c>
      <c r="X104" s="78">
        <f>SUM($U$41:U104)/(L104+1)</f>
        <v>81.536718749999977</v>
      </c>
      <c r="Y104" s="78">
        <f>SUM($V$41:V104)/(L104+1)</f>
        <v>18.03125</v>
      </c>
      <c r="Z104" s="81">
        <f>SUM($N$42:N104)</f>
        <v>0.71527777777777657</v>
      </c>
      <c r="AA104" s="82">
        <f t="shared" si="11"/>
        <v>0.68121693121693006</v>
      </c>
      <c r="AB104" s="78">
        <f>SUM($T$41:T104)/Z104/24</f>
        <v>271.51456310679657</v>
      </c>
      <c r="AC104" s="78">
        <f>SUM($U$41:U104)/Z104/24</f>
        <v>303.98155339805868</v>
      </c>
      <c r="AD104" s="78">
        <f>SUM($V$41:V104)/Z104/24</f>
        <v>67.223300970873893</v>
      </c>
      <c r="AE104" s="90"/>
      <c r="AF104" s="40">
        <f t="shared" si="12"/>
        <v>63</v>
      </c>
      <c r="AG104" s="116">
        <f t="shared" si="13"/>
        <v>0.96527777777777657</v>
      </c>
      <c r="AH104" s="108"/>
      <c r="AI104" s="108"/>
      <c r="AJ104" s="108"/>
      <c r="AK104" s="108"/>
      <c r="AL104" s="108"/>
      <c r="AM104" s="108"/>
      <c r="AN104" s="108"/>
      <c r="AO104" s="108"/>
      <c r="AP104" s="108"/>
      <c r="AQ104" s="108"/>
      <c r="AR104" s="108"/>
      <c r="AS104" s="108"/>
      <c r="AT104" s="108"/>
      <c r="AU104" s="108"/>
      <c r="AV104" s="156"/>
    </row>
    <row r="105" spans="2:48">
      <c r="B105" s="11">
        <f t="shared" si="7"/>
        <v>64</v>
      </c>
      <c r="C105" s="110">
        <f t="shared" si="17"/>
        <v>0.9756944444444432</v>
      </c>
      <c r="D105" s="22">
        <f t="shared" si="8"/>
        <v>1.041666666666663E-2</v>
      </c>
      <c r="E105" s="109">
        <v>2</v>
      </c>
      <c r="F105" s="109"/>
      <c r="G105" s="109">
        <v>1</v>
      </c>
      <c r="H105" s="109">
        <v>1</v>
      </c>
      <c r="I105" s="10">
        <f t="shared" ref="I105:I136" si="18">E105*$I$22+F105*$I$18+H105*$I$23</f>
        <v>130</v>
      </c>
      <c r="J105" s="10">
        <f t="shared" ref="J105:J136" si="19">E105*$J$22+F105*$J$18+H105*$J$23</f>
        <v>195.5</v>
      </c>
      <c r="K105" s="10">
        <f t="shared" si="3"/>
        <v>40</v>
      </c>
      <c r="L105" s="40">
        <f t="shared" si="9"/>
        <v>64</v>
      </c>
      <c r="M105" s="107">
        <v>0.9756944444444432</v>
      </c>
      <c r="N105" s="47">
        <f t="shared" si="10"/>
        <v>1.041666666666663E-2</v>
      </c>
      <c r="O105" s="137">
        <v>160</v>
      </c>
      <c r="P105" s="108">
        <v>2</v>
      </c>
      <c r="Q105" s="108"/>
      <c r="R105" s="108">
        <v>1</v>
      </c>
      <c r="S105" s="108">
        <v>1</v>
      </c>
      <c r="T105" s="72">
        <f t="shared" si="4"/>
        <v>130</v>
      </c>
      <c r="U105" s="72">
        <f t="shared" si="5"/>
        <v>195.5</v>
      </c>
      <c r="V105" s="72">
        <f t="shared" si="6"/>
        <v>40</v>
      </c>
      <c r="W105" s="78">
        <f>SUM($T$41:T105)/(L105+1)</f>
        <v>73.707692307692312</v>
      </c>
      <c r="X105" s="78">
        <f>SUM($U$41:U105)/(L105+1)</f>
        <v>83.289999999999978</v>
      </c>
      <c r="Y105" s="78">
        <f>SUM($V$41:V105)/(L105+1)</f>
        <v>18.369230769230768</v>
      </c>
      <c r="Z105" s="81">
        <f>SUM($N$42:N105)</f>
        <v>0.7256944444444432</v>
      </c>
      <c r="AA105" s="82">
        <f t="shared" si="11"/>
        <v>0.68033854166666552</v>
      </c>
      <c r="AB105" s="78">
        <f>SUM($T$41:T105)/Z105/24</f>
        <v>275.08133971291915</v>
      </c>
      <c r="AC105" s="78">
        <f>SUM($U$41:U105)/Z105/24</f>
        <v>310.84306220095738</v>
      </c>
      <c r="AD105" s="78">
        <f>SUM($V$41:V105)/Z105/24</f>
        <v>68.555023923445091</v>
      </c>
      <c r="AE105" s="90"/>
      <c r="AF105" s="40">
        <f t="shared" si="12"/>
        <v>64</v>
      </c>
      <c r="AG105" s="116">
        <f t="shared" si="13"/>
        <v>0.9756944444444432</v>
      </c>
      <c r="AH105" s="108"/>
      <c r="AI105" s="108"/>
      <c r="AJ105" s="108"/>
      <c r="AK105" s="108"/>
      <c r="AL105" s="108"/>
      <c r="AM105" s="108"/>
      <c r="AN105" s="108"/>
      <c r="AO105" s="108"/>
      <c r="AP105" s="108"/>
      <c r="AQ105" s="108"/>
      <c r="AR105" s="108"/>
      <c r="AS105" s="108"/>
      <c r="AT105" s="108"/>
      <c r="AU105" s="108"/>
      <c r="AV105" s="156"/>
    </row>
    <row r="106" spans="2:48">
      <c r="B106" s="11">
        <f t="shared" si="7"/>
        <v>65</v>
      </c>
      <c r="C106" s="110">
        <f t="shared" si="17"/>
        <v>0.98611111111110983</v>
      </c>
      <c r="D106" s="22">
        <f t="shared" si="8"/>
        <v>1.041666666666663E-2</v>
      </c>
      <c r="E106" s="109"/>
      <c r="F106" s="109"/>
      <c r="G106" s="109"/>
      <c r="H106" s="109"/>
      <c r="I106" s="10">
        <f t="shared" si="18"/>
        <v>0</v>
      </c>
      <c r="J106" s="10">
        <f t="shared" si="19"/>
        <v>0</v>
      </c>
      <c r="K106" s="10">
        <f t="shared" ref="K106:K169" si="20">G106*20+H106*20</f>
        <v>0</v>
      </c>
      <c r="L106" s="40">
        <f t="shared" si="9"/>
        <v>65</v>
      </c>
      <c r="M106" s="107">
        <v>0.98611111111110983</v>
      </c>
      <c r="N106" s="47">
        <f t="shared" si="10"/>
        <v>1.041666666666663E-2</v>
      </c>
      <c r="O106" s="137"/>
      <c r="P106" s="108"/>
      <c r="Q106" s="108"/>
      <c r="R106" s="108"/>
      <c r="S106" s="108"/>
      <c r="T106" s="72">
        <f t="shared" ref="T106:T169" si="21">P106*$I$22+Q106*$I$18+R106*$I$26+S106*$I$23+AH106*$I$29+AI106*$I$17+AJ106*$I$19+AK106*$I$21+AL106*$I$20+AM106*$I$30+AN106*$I$31+AO106*$I$24+AP106*$I$25+AQ106*$I$27+AR106*$I$28+AT106*$I$33+AS106*$I$32+AU106*$I$34</f>
        <v>0</v>
      </c>
      <c r="U106" s="72">
        <f t="shared" ref="U106:U169" si="22">P106*$J$22+Q106*$J$18+R106*$J$26+S106*$J$23+AH106*$J$29+AI106*$J$17+AJ106*$J$19+AK106*$J$21+AL106*$J$20+AM106*$J$30+AN106*$J$31+AO106*$J$24+AP106*$J$25+AQ106*$J$27+AR106*$J$28+AS106*$J$32+AT106*$J$33+AU106*$J$34</f>
        <v>0</v>
      </c>
      <c r="V106" s="72">
        <f t="shared" ref="V106:V169" si="23">P106*$K$22+Q106*$K$18+R106*$K$26+S106*$K$23+AH106*$K$29+AI106*$K$17+AJ106*$K$19+AK106*$K$21+AL106*$K$20+AM106*$K$30+AN106*$K$31+AO106*$K$24+AP106*$K$25+AQ106*$K$27+AR106*$K$28+AT106*$K$33+AS106*$K$32+AU106*$K$34</f>
        <v>0</v>
      </c>
      <c r="W106" s="78">
        <f>SUM($T$41:T106)/(L106+1)</f>
        <v>72.590909090909093</v>
      </c>
      <c r="X106" s="78">
        <f>SUM($U$41:U106)/(L106+1)</f>
        <v>82.028030303030278</v>
      </c>
      <c r="Y106" s="78">
        <f>SUM($V$41:V106)/(L106+1)</f>
        <v>18.09090909090909</v>
      </c>
      <c r="Z106" s="81">
        <f>SUM($N$42:N106)</f>
        <v>0.73611111111110983</v>
      </c>
      <c r="AA106" s="82">
        <f t="shared" si="11"/>
        <v>0.67948717948717829</v>
      </c>
      <c r="AB106" s="78">
        <f>SUM($T$41:T106)/Z106/24</f>
        <v>271.18867924528348</v>
      </c>
      <c r="AC106" s="78">
        <f>SUM($U$41:U106)/Z106/24</f>
        <v>306.44433962264196</v>
      </c>
      <c r="AD106" s="78">
        <f>SUM($V$41:V106)/Z106/24</f>
        <v>67.584905660377473</v>
      </c>
      <c r="AE106" s="90"/>
      <c r="AF106" s="40">
        <f t="shared" si="12"/>
        <v>65</v>
      </c>
      <c r="AG106" s="116">
        <f t="shared" si="13"/>
        <v>0.98611111111110983</v>
      </c>
      <c r="AH106" s="108"/>
      <c r="AI106" s="108"/>
      <c r="AJ106" s="108"/>
      <c r="AK106" s="108"/>
      <c r="AL106" s="108"/>
      <c r="AM106" s="108"/>
      <c r="AN106" s="108"/>
      <c r="AO106" s="108"/>
      <c r="AP106" s="108"/>
      <c r="AQ106" s="108"/>
      <c r="AR106" s="108"/>
      <c r="AS106" s="108"/>
      <c r="AT106" s="108"/>
      <c r="AU106" s="108"/>
      <c r="AV106" s="156"/>
    </row>
    <row r="107" spans="2:48">
      <c r="B107" s="11">
        <f t="shared" ref="B107:B170" si="24">B106+1</f>
        <v>66</v>
      </c>
      <c r="C107" s="110">
        <f t="shared" si="17"/>
        <v>0.99652777777777646</v>
      </c>
      <c r="D107" s="22">
        <f t="shared" ref="D107:D170" si="25">C107-C106</f>
        <v>1.041666666666663E-2</v>
      </c>
      <c r="E107" s="109">
        <v>1</v>
      </c>
      <c r="F107" s="109">
        <v>1</v>
      </c>
      <c r="G107" s="109">
        <v>1</v>
      </c>
      <c r="H107" s="109">
        <v>1</v>
      </c>
      <c r="I107" s="10">
        <f t="shared" si="18"/>
        <v>218</v>
      </c>
      <c r="J107" s="10">
        <f t="shared" si="19"/>
        <v>177.5</v>
      </c>
      <c r="K107" s="10">
        <f t="shared" si="20"/>
        <v>40</v>
      </c>
      <c r="L107" s="40">
        <f t="shared" ref="L107:L170" si="26">L106+1</f>
        <v>66</v>
      </c>
      <c r="M107" s="107">
        <v>0.99652777777777646</v>
      </c>
      <c r="N107" s="47">
        <f t="shared" ref="N107:N170" si="27">M107-M106</f>
        <v>1.041666666666663E-2</v>
      </c>
      <c r="O107" s="137">
        <v>160</v>
      </c>
      <c r="P107" s="108">
        <v>1</v>
      </c>
      <c r="Q107" s="108">
        <v>1</v>
      </c>
      <c r="R107" s="108">
        <v>1</v>
      </c>
      <c r="S107" s="108">
        <v>1</v>
      </c>
      <c r="T107" s="72">
        <f t="shared" si="21"/>
        <v>218</v>
      </c>
      <c r="U107" s="72">
        <f t="shared" si="22"/>
        <v>177.5</v>
      </c>
      <c r="V107" s="72">
        <f t="shared" si="23"/>
        <v>40</v>
      </c>
      <c r="W107" s="78">
        <f>SUM($T$41:T107)/(L107+1)</f>
        <v>74.761194029850742</v>
      </c>
      <c r="X107" s="78">
        <f>SUM($U$41:U107)/(L107+1)</f>
        <v>83.452985074626838</v>
      </c>
      <c r="Y107" s="78">
        <f>SUM($V$41:V107)/(L107+1)</f>
        <v>18.417910447761194</v>
      </c>
      <c r="Z107" s="81">
        <f>SUM($N$42:N107)</f>
        <v>0.74652777777777646</v>
      </c>
      <c r="AA107" s="82">
        <f t="shared" ref="AA107:AA170" si="28">Z107/(L106+1)*60</f>
        <v>0.67866161616161491</v>
      </c>
      <c r="AB107" s="78">
        <f>SUM($T$41:T107)/Z107/24</f>
        <v>279.57209302325629</v>
      </c>
      <c r="AC107" s="78">
        <f>SUM($U$41:U107)/Z107/24</f>
        <v>312.07534883720979</v>
      </c>
      <c r="AD107" s="78">
        <f>SUM($V$41:V107)/Z107/24</f>
        <v>68.874418604651282</v>
      </c>
      <c r="AE107" s="90"/>
      <c r="AF107" s="40">
        <f t="shared" ref="AF107:AF170" si="29">AF106+1</f>
        <v>66</v>
      </c>
      <c r="AG107" s="116">
        <f t="shared" ref="AG107:AG170" si="30">M107</f>
        <v>0.99652777777777646</v>
      </c>
      <c r="AH107" s="108"/>
      <c r="AI107" s="108"/>
      <c r="AJ107" s="108"/>
      <c r="AK107" s="108"/>
      <c r="AL107" s="108"/>
      <c r="AM107" s="108"/>
      <c r="AN107" s="108"/>
      <c r="AO107" s="108"/>
      <c r="AP107" s="108"/>
      <c r="AQ107" s="108"/>
      <c r="AR107" s="108"/>
      <c r="AS107" s="108"/>
      <c r="AT107" s="108"/>
      <c r="AU107" s="108"/>
      <c r="AV107" s="156"/>
    </row>
    <row r="108" spans="2:48">
      <c r="B108" s="11">
        <f t="shared" si="24"/>
        <v>67</v>
      </c>
      <c r="C108" s="110">
        <f t="shared" si="17"/>
        <v>1.0069444444444431</v>
      </c>
      <c r="D108" s="22">
        <f t="shared" si="25"/>
        <v>1.041666666666663E-2</v>
      </c>
      <c r="E108" s="109"/>
      <c r="F108" s="109"/>
      <c r="G108" s="109"/>
      <c r="H108" s="109"/>
      <c r="I108" s="10">
        <f t="shared" si="18"/>
        <v>0</v>
      </c>
      <c r="J108" s="10">
        <f t="shared" si="19"/>
        <v>0</v>
      </c>
      <c r="K108" s="10">
        <f t="shared" si="20"/>
        <v>0</v>
      </c>
      <c r="L108" s="40">
        <f t="shared" si="26"/>
        <v>67</v>
      </c>
      <c r="M108" s="107">
        <v>1.0069444444444431</v>
      </c>
      <c r="N108" s="47">
        <f t="shared" si="27"/>
        <v>1.041666666666663E-2</v>
      </c>
      <c r="O108" s="137"/>
      <c r="P108" s="108"/>
      <c r="Q108" s="108"/>
      <c r="R108" s="108"/>
      <c r="S108" s="108"/>
      <c r="T108" s="72">
        <f t="shared" si="21"/>
        <v>0</v>
      </c>
      <c r="U108" s="72">
        <f t="shared" si="22"/>
        <v>0</v>
      </c>
      <c r="V108" s="72">
        <f t="shared" si="23"/>
        <v>0</v>
      </c>
      <c r="W108" s="78">
        <f>SUM($T$41:T108)/(L108+1)</f>
        <v>73.661764705882348</v>
      </c>
      <c r="X108" s="78">
        <f>SUM($U$41:U108)/(L108+1)</f>
        <v>82.225735294117626</v>
      </c>
      <c r="Y108" s="78">
        <f>SUM($V$41:V108)/(L108+1)</f>
        <v>18.147058823529413</v>
      </c>
      <c r="Z108" s="81">
        <f>SUM($N$42:N108)</f>
        <v>0.75694444444444309</v>
      </c>
      <c r="AA108" s="82">
        <f t="shared" si="28"/>
        <v>0.67786069651741176</v>
      </c>
      <c r="AB108" s="78">
        <f>SUM($T$41:T108)/Z108/24</f>
        <v>275.72477064220232</v>
      </c>
      <c r="AC108" s="78">
        <f>SUM($U$41:U108)/Z108/24</f>
        <v>307.78073394495459</v>
      </c>
      <c r="AD108" s="78">
        <f>SUM($V$41:V108)/Z108/24</f>
        <v>67.926605504587272</v>
      </c>
      <c r="AE108" s="90"/>
      <c r="AF108" s="40">
        <f t="shared" si="29"/>
        <v>67</v>
      </c>
      <c r="AG108" s="116">
        <f t="shared" si="30"/>
        <v>1.0069444444444431</v>
      </c>
      <c r="AH108" s="108"/>
      <c r="AI108" s="108"/>
      <c r="AJ108" s="108"/>
      <c r="AK108" s="108"/>
      <c r="AL108" s="108"/>
      <c r="AM108" s="108"/>
      <c r="AN108" s="108"/>
      <c r="AO108" s="108"/>
      <c r="AP108" s="108"/>
      <c r="AQ108" s="108"/>
      <c r="AR108" s="108"/>
      <c r="AS108" s="108"/>
      <c r="AT108" s="108"/>
      <c r="AU108" s="108"/>
      <c r="AV108" s="156"/>
    </row>
    <row r="109" spans="2:48">
      <c r="B109" s="11">
        <f t="shared" si="24"/>
        <v>68</v>
      </c>
      <c r="C109" s="110">
        <f t="shared" si="17"/>
        <v>1.0173611111111098</v>
      </c>
      <c r="D109" s="22">
        <f t="shared" si="25"/>
        <v>1.0416666666666741E-2</v>
      </c>
      <c r="E109" s="109">
        <v>2</v>
      </c>
      <c r="F109" s="109"/>
      <c r="G109" s="109">
        <v>1</v>
      </c>
      <c r="H109" s="109">
        <v>1</v>
      </c>
      <c r="I109" s="10">
        <f t="shared" si="18"/>
        <v>130</v>
      </c>
      <c r="J109" s="10">
        <f t="shared" si="19"/>
        <v>195.5</v>
      </c>
      <c r="K109" s="10">
        <f t="shared" si="20"/>
        <v>40</v>
      </c>
      <c r="L109" s="40">
        <f t="shared" si="26"/>
        <v>68</v>
      </c>
      <c r="M109" s="107">
        <v>1.0173611111111098</v>
      </c>
      <c r="N109" s="47">
        <f t="shared" si="27"/>
        <v>1.0416666666666741E-2</v>
      </c>
      <c r="O109" s="137">
        <v>160</v>
      </c>
      <c r="P109" s="108">
        <v>2</v>
      </c>
      <c r="Q109" s="108"/>
      <c r="R109" s="108">
        <v>1</v>
      </c>
      <c r="S109" s="108">
        <v>1</v>
      </c>
      <c r="T109" s="72">
        <f t="shared" si="21"/>
        <v>130</v>
      </c>
      <c r="U109" s="72">
        <f t="shared" si="22"/>
        <v>195.5</v>
      </c>
      <c r="V109" s="72">
        <f t="shared" si="23"/>
        <v>40</v>
      </c>
      <c r="W109" s="78">
        <f>SUM($T$41:T109)/(L109+1)</f>
        <v>74.478260869565219</v>
      </c>
      <c r="X109" s="78">
        <f>SUM($U$41:U109)/(L109+1)</f>
        <v>83.867391304347805</v>
      </c>
      <c r="Y109" s="78">
        <f>SUM($V$41:V109)/(L109+1)</f>
        <v>18.463768115942027</v>
      </c>
      <c r="Z109" s="81">
        <f>SUM($N$42:N109)</f>
        <v>0.76736111111110983</v>
      </c>
      <c r="AA109" s="82">
        <f t="shared" si="28"/>
        <v>0.67708333333333215</v>
      </c>
      <c r="AB109" s="78">
        <f>SUM($T$41:T109)/Z109/24</f>
        <v>279.04072398190095</v>
      </c>
      <c r="AC109" s="78">
        <f>SUM($U$41:U109)/Z109/24</f>
        <v>314.21809954751177</v>
      </c>
      <c r="AD109" s="78">
        <f>SUM($V$41:V109)/Z109/24</f>
        <v>69.176470588235404</v>
      </c>
      <c r="AE109" s="90"/>
      <c r="AF109" s="40">
        <f t="shared" si="29"/>
        <v>68</v>
      </c>
      <c r="AG109" s="116">
        <f t="shared" si="30"/>
        <v>1.0173611111111098</v>
      </c>
      <c r="AH109" s="108"/>
      <c r="AI109" s="108"/>
      <c r="AJ109" s="108"/>
      <c r="AK109" s="108"/>
      <c r="AL109" s="108"/>
      <c r="AM109" s="108"/>
      <c r="AN109" s="108"/>
      <c r="AO109" s="108"/>
      <c r="AP109" s="108"/>
      <c r="AQ109" s="108"/>
      <c r="AR109" s="108"/>
      <c r="AS109" s="108"/>
      <c r="AT109" s="108"/>
      <c r="AU109" s="108"/>
      <c r="AV109" s="156"/>
    </row>
    <row r="110" spans="2:48">
      <c r="B110" s="11">
        <f t="shared" si="24"/>
        <v>69</v>
      </c>
      <c r="C110" s="110">
        <f t="shared" si="17"/>
        <v>1.0277777777777766</v>
      </c>
      <c r="D110" s="22">
        <f t="shared" si="25"/>
        <v>1.0416666666666741E-2</v>
      </c>
      <c r="E110" s="109"/>
      <c r="F110" s="109"/>
      <c r="G110" s="109"/>
      <c r="H110" s="109"/>
      <c r="I110" s="10">
        <f t="shared" si="18"/>
        <v>0</v>
      </c>
      <c r="J110" s="10">
        <f t="shared" si="19"/>
        <v>0</v>
      </c>
      <c r="K110" s="10">
        <f t="shared" si="20"/>
        <v>0</v>
      </c>
      <c r="L110" s="40">
        <f t="shared" si="26"/>
        <v>69</v>
      </c>
      <c r="M110" s="107">
        <v>1.0277777777777766</v>
      </c>
      <c r="N110" s="47">
        <f t="shared" si="27"/>
        <v>1.0416666666666741E-2</v>
      </c>
      <c r="O110" s="137"/>
      <c r="P110" s="108"/>
      <c r="Q110" s="108"/>
      <c r="R110" s="108"/>
      <c r="S110" s="108"/>
      <c r="T110" s="72">
        <f t="shared" si="21"/>
        <v>0</v>
      </c>
      <c r="U110" s="72">
        <f t="shared" si="22"/>
        <v>0</v>
      </c>
      <c r="V110" s="72">
        <f t="shared" si="23"/>
        <v>0</v>
      </c>
      <c r="W110" s="78">
        <f>SUM($T$41:T110)/(L110+1)</f>
        <v>73.414285714285711</v>
      </c>
      <c r="X110" s="78">
        <f>SUM($U$41:U110)/(L110+1)</f>
        <v>82.669285714285692</v>
      </c>
      <c r="Y110" s="78">
        <f>SUM($V$41:V110)/(L110+1)</f>
        <v>18.2</v>
      </c>
      <c r="Z110" s="81">
        <f>SUM($N$42:N110)</f>
        <v>0.77777777777777657</v>
      </c>
      <c r="AA110" s="82">
        <f t="shared" si="28"/>
        <v>0.67632850241545783</v>
      </c>
      <c r="AB110" s="78">
        <f>SUM($T$41:T110)/Z110/24</f>
        <v>275.30357142857184</v>
      </c>
      <c r="AC110" s="78">
        <f>SUM($U$41:U110)/Z110/24</f>
        <v>310.0098214285718</v>
      </c>
      <c r="AD110" s="78">
        <f>SUM($V$41:V110)/Z110/24</f>
        <v>68.250000000000099</v>
      </c>
      <c r="AE110" s="90"/>
      <c r="AF110" s="40">
        <f t="shared" si="29"/>
        <v>69</v>
      </c>
      <c r="AG110" s="116">
        <f t="shared" si="30"/>
        <v>1.0277777777777766</v>
      </c>
      <c r="AH110" s="108"/>
      <c r="AI110" s="108"/>
      <c r="AJ110" s="108"/>
      <c r="AK110" s="108"/>
      <c r="AL110" s="108"/>
      <c r="AM110" s="108"/>
      <c r="AN110" s="108"/>
      <c r="AO110" s="108"/>
      <c r="AP110" s="108"/>
      <c r="AQ110" s="108"/>
      <c r="AR110" s="108"/>
      <c r="AS110" s="108"/>
      <c r="AT110" s="108"/>
      <c r="AU110" s="108"/>
      <c r="AV110" s="156"/>
    </row>
    <row r="111" spans="2:48">
      <c r="B111" s="11">
        <f t="shared" si="24"/>
        <v>70</v>
      </c>
      <c r="C111" s="110">
        <f t="shared" ref="C111:C130" si="31">C110+$C$197</f>
        <v>1.0416666666666654</v>
      </c>
      <c r="D111" s="22">
        <f t="shared" si="25"/>
        <v>1.388888888888884E-2</v>
      </c>
      <c r="E111" s="109">
        <v>1</v>
      </c>
      <c r="F111" s="109">
        <v>1</v>
      </c>
      <c r="G111" s="109">
        <v>1</v>
      </c>
      <c r="H111" s="109">
        <v>1</v>
      </c>
      <c r="I111" s="10">
        <f t="shared" si="18"/>
        <v>218</v>
      </c>
      <c r="J111" s="10">
        <f t="shared" si="19"/>
        <v>177.5</v>
      </c>
      <c r="K111" s="10">
        <f t="shared" si="20"/>
        <v>40</v>
      </c>
      <c r="L111" s="40">
        <f t="shared" si="26"/>
        <v>70</v>
      </c>
      <c r="M111" s="107">
        <v>1.0416666666666654</v>
      </c>
      <c r="N111" s="47">
        <f t="shared" si="27"/>
        <v>1.388888888888884E-2</v>
      </c>
      <c r="O111" s="137">
        <v>160</v>
      </c>
      <c r="P111" s="108">
        <v>1</v>
      </c>
      <c r="Q111" s="108">
        <v>1</v>
      </c>
      <c r="R111" s="108">
        <v>1</v>
      </c>
      <c r="S111" s="108">
        <v>1</v>
      </c>
      <c r="T111" s="72">
        <f t="shared" si="21"/>
        <v>218</v>
      </c>
      <c r="U111" s="72">
        <f t="shared" si="22"/>
        <v>177.5</v>
      </c>
      <c r="V111" s="72">
        <f t="shared" si="23"/>
        <v>40</v>
      </c>
      <c r="W111" s="78">
        <f>SUM($T$41:T111)/(L111+1)</f>
        <v>75.450704225352112</v>
      </c>
      <c r="X111" s="78">
        <f>SUM($U$41:U111)/(L111+1)</f>
        <v>84.004929577464765</v>
      </c>
      <c r="Y111" s="78">
        <f>SUM($V$41:V111)/(L111+1)</f>
        <v>18.507042253521128</v>
      </c>
      <c r="Z111" s="81">
        <f>SUM($N$42:N111)</f>
        <v>0.79166666666666541</v>
      </c>
      <c r="AA111" s="82">
        <f t="shared" si="28"/>
        <v>0.67857142857142749</v>
      </c>
      <c r="AB111" s="78">
        <f>SUM($T$41:T111)/Z111/24</f>
        <v>281.94736842105311</v>
      </c>
      <c r="AC111" s="78">
        <f>SUM($U$41:U111)/Z111/24</f>
        <v>313.91315789473725</v>
      </c>
      <c r="AD111" s="78">
        <f>SUM($V$41:V111)/Z111/24</f>
        <v>69.157894736842209</v>
      </c>
      <c r="AE111" s="90"/>
      <c r="AF111" s="40">
        <f t="shared" si="29"/>
        <v>70</v>
      </c>
      <c r="AG111" s="116">
        <f t="shared" si="30"/>
        <v>1.0416666666666654</v>
      </c>
      <c r="AH111" s="108"/>
      <c r="AI111" s="108"/>
      <c r="AJ111" s="108"/>
      <c r="AK111" s="108"/>
      <c r="AL111" s="108"/>
      <c r="AM111" s="108"/>
      <c r="AN111" s="108"/>
      <c r="AO111" s="108"/>
      <c r="AP111" s="108"/>
      <c r="AQ111" s="108"/>
      <c r="AR111" s="108"/>
      <c r="AS111" s="108"/>
      <c r="AT111" s="108"/>
      <c r="AU111" s="108"/>
      <c r="AV111" s="156"/>
    </row>
    <row r="112" spans="2:48">
      <c r="B112" s="11">
        <f t="shared" si="24"/>
        <v>71</v>
      </c>
      <c r="C112" s="110">
        <f t="shared" si="31"/>
        <v>1.0555555555555542</v>
      </c>
      <c r="D112" s="22">
        <f t="shared" si="25"/>
        <v>1.388888888888884E-2</v>
      </c>
      <c r="E112" s="109"/>
      <c r="F112" s="109"/>
      <c r="G112" s="109"/>
      <c r="H112" s="109"/>
      <c r="I112" s="10">
        <f t="shared" si="18"/>
        <v>0</v>
      </c>
      <c r="J112" s="10">
        <f t="shared" si="19"/>
        <v>0</v>
      </c>
      <c r="K112" s="10">
        <f t="shared" si="20"/>
        <v>0</v>
      </c>
      <c r="L112" s="40">
        <f t="shared" si="26"/>
        <v>71</v>
      </c>
      <c r="M112" s="107">
        <v>1.0555555555555542</v>
      </c>
      <c r="N112" s="47">
        <f t="shared" si="27"/>
        <v>1.388888888888884E-2</v>
      </c>
      <c r="O112" s="137"/>
      <c r="P112" s="108"/>
      <c r="Q112" s="108"/>
      <c r="R112" s="108"/>
      <c r="S112" s="108"/>
      <c r="T112" s="72">
        <f t="shared" si="21"/>
        <v>0</v>
      </c>
      <c r="U112" s="72">
        <f t="shared" si="22"/>
        <v>0</v>
      </c>
      <c r="V112" s="72">
        <f t="shared" si="23"/>
        <v>0</v>
      </c>
      <c r="W112" s="78">
        <f>SUM($T$41:T112)/(L112+1)</f>
        <v>74.402777777777771</v>
      </c>
      <c r="X112" s="78">
        <f>SUM($U$41:U112)/(L112+1)</f>
        <v>82.838194444444426</v>
      </c>
      <c r="Y112" s="78">
        <f>SUM($V$41:V112)/(L112+1)</f>
        <v>18.25</v>
      </c>
      <c r="Z112" s="81">
        <f>SUM($N$42:N112)</f>
        <v>0.80555555555555425</v>
      </c>
      <c r="AA112" s="82">
        <f t="shared" si="28"/>
        <v>0.68075117370891913</v>
      </c>
      <c r="AB112" s="78">
        <f>SUM($T$41:T112)/Z112/24</f>
        <v>277.08620689655214</v>
      </c>
      <c r="AC112" s="78">
        <f>SUM($U$41:U112)/Z112/24</f>
        <v>308.50086206896594</v>
      </c>
      <c r="AD112" s="78">
        <f>SUM($V$41:V112)/Z112/24</f>
        <v>67.965517241379416</v>
      </c>
      <c r="AE112" s="90"/>
      <c r="AF112" s="40">
        <f t="shared" si="29"/>
        <v>71</v>
      </c>
      <c r="AG112" s="116">
        <f t="shared" si="30"/>
        <v>1.0555555555555542</v>
      </c>
      <c r="AH112" s="108"/>
      <c r="AI112" s="108"/>
      <c r="AJ112" s="108"/>
      <c r="AK112" s="108"/>
      <c r="AL112" s="108"/>
      <c r="AM112" s="108"/>
      <c r="AN112" s="108"/>
      <c r="AO112" s="108"/>
      <c r="AP112" s="108"/>
      <c r="AQ112" s="108"/>
      <c r="AR112" s="108"/>
      <c r="AS112" s="108"/>
      <c r="AT112" s="108"/>
      <c r="AU112" s="108"/>
      <c r="AV112" s="156"/>
    </row>
    <row r="113" spans="2:48">
      <c r="B113" s="11">
        <f t="shared" si="24"/>
        <v>72</v>
      </c>
      <c r="C113" s="110">
        <f t="shared" si="31"/>
        <v>1.0694444444444431</v>
      </c>
      <c r="D113" s="22">
        <f t="shared" si="25"/>
        <v>1.388888888888884E-2</v>
      </c>
      <c r="E113" s="109">
        <v>2</v>
      </c>
      <c r="F113" s="109"/>
      <c r="G113" s="109">
        <v>1</v>
      </c>
      <c r="H113" s="109">
        <v>1</v>
      </c>
      <c r="I113" s="10">
        <f t="shared" si="18"/>
        <v>130</v>
      </c>
      <c r="J113" s="10">
        <f t="shared" si="19"/>
        <v>195.5</v>
      </c>
      <c r="K113" s="10">
        <f t="shared" si="20"/>
        <v>40</v>
      </c>
      <c r="L113" s="40">
        <f t="shared" si="26"/>
        <v>72</v>
      </c>
      <c r="M113" s="107">
        <v>1.0694444444444431</v>
      </c>
      <c r="N113" s="47">
        <f t="shared" si="27"/>
        <v>1.388888888888884E-2</v>
      </c>
      <c r="O113" s="137">
        <v>160</v>
      </c>
      <c r="P113" s="108">
        <v>2</v>
      </c>
      <c r="Q113" s="108"/>
      <c r="R113" s="108">
        <v>1</v>
      </c>
      <c r="S113" s="108">
        <v>1</v>
      </c>
      <c r="T113" s="72">
        <f t="shared" si="21"/>
        <v>130</v>
      </c>
      <c r="U113" s="72">
        <f t="shared" si="22"/>
        <v>195.5</v>
      </c>
      <c r="V113" s="72">
        <f t="shared" si="23"/>
        <v>40</v>
      </c>
      <c r="W113" s="78">
        <f>SUM($T$41:T113)/(L113+1)</f>
        <v>75.164383561643831</v>
      </c>
      <c r="X113" s="78">
        <f>SUM($U$41:U113)/(L113+1)</f>
        <v>84.381506849315045</v>
      </c>
      <c r="Y113" s="78">
        <f>SUM($V$41:V113)/(L113+1)</f>
        <v>18.547945205479451</v>
      </c>
      <c r="Z113" s="81">
        <f>SUM($N$42:N113)</f>
        <v>0.81944444444444309</v>
      </c>
      <c r="AA113" s="82">
        <f t="shared" si="28"/>
        <v>0.68287037037036924</v>
      </c>
      <c r="AB113" s="78">
        <f>SUM($T$41:T113)/Z113/24</f>
        <v>279.00000000000045</v>
      </c>
      <c r="AC113" s="78">
        <f>SUM($U$41:U113)/Z113/24</f>
        <v>313.21271186440725</v>
      </c>
      <c r="AD113" s="78">
        <f>SUM($V$41:V113)/Z113/24</f>
        <v>68.847457627118757</v>
      </c>
      <c r="AE113" s="90"/>
      <c r="AF113" s="40">
        <f t="shared" si="29"/>
        <v>72</v>
      </c>
      <c r="AG113" s="116">
        <f t="shared" si="30"/>
        <v>1.0694444444444431</v>
      </c>
      <c r="AH113" s="108"/>
      <c r="AI113" s="108"/>
      <c r="AJ113" s="108"/>
      <c r="AK113" s="108"/>
      <c r="AL113" s="108"/>
      <c r="AM113" s="108"/>
      <c r="AN113" s="108"/>
      <c r="AO113" s="108"/>
      <c r="AP113" s="108"/>
      <c r="AQ113" s="108"/>
      <c r="AR113" s="108"/>
      <c r="AS113" s="108"/>
      <c r="AT113" s="108"/>
      <c r="AU113" s="108"/>
      <c r="AV113" s="156"/>
    </row>
    <row r="114" spans="2:48">
      <c r="B114" s="11">
        <f t="shared" si="24"/>
        <v>73</v>
      </c>
      <c r="C114" s="110">
        <f t="shared" si="31"/>
        <v>1.0833333333333319</v>
      </c>
      <c r="D114" s="22">
        <f t="shared" si="25"/>
        <v>1.388888888888884E-2</v>
      </c>
      <c r="E114" s="109"/>
      <c r="F114" s="109"/>
      <c r="G114" s="109"/>
      <c r="H114" s="109"/>
      <c r="I114" s="10">
        <f t="shared" si="18"/>
        <v>0</v>
      </c>
      <c r="J114" s="10">
        <f t="shared" si="19"/>
        <v>0</v>
      </c>
      <c r="K114" s="10">
        <f t="shared" si="20"/>
        <v>0</v>
      </c>
      <c r="L114" s="40">
        <f t="shared" si="26"/>
        <v>73</v>
      </c>
      <c r="M114" s="107">
        <v>1.0833333333333319</v>
      </c>
      <c r="N114" s="47">
        <f t="shared" si="27"/>
        <v>1.388888888888884E-2</v>
      </c>
      <c r="O114" s="137"/>
      <c r="P114" s="108"/>
      <c r="Q114" s="108"/>
      <c r="R114" s="108"/>
      <c r="S114" s="108"/>
      <c r="T114" s="72">
        <f t="shared" si="21"/>
        <v>0</v>
      </c>
      <c r="U114" s="72">
        <f t="shared" si="22"/>
        <v>0</v>
      </c>
      <c r="V114" s="72">
        <f t="shared" si="23"/>
        <v>0</v>
      </c>
      <c r="W114" s="78">
        <f>SUM($T$41:T114)/(L114+1)</f>
        <v>74.148648648648646</v>
      </c>
      <c r="X114" s="78">
        <f>SUM($U$41:U114)/(L114+1)</f>
        <v>83.241216216216202</v>
      </c>
      <c r="Y114" s="78">
        <f>SUM($V$41:V114)/(L114+1)</f>
        <v>18.297297297297298</v>
      </c>
      <c r="Z114" s="81">
        <f>SUM($N$42:N114)</f>
        <v>0.83333333333333193</v>
      </c>
      <c r="AA114" s="82">
        <f t="shared" si="28"/>
        <v>0.68493150684931392</v>
      </c>
      <c r="AB114" s="78">
        <f>SUM($T$41:T114)/Z114/24</f>
        <v>274.35000000000048</v>
      </c>
      <c r="AC114" s="78">
        <f>SUM($U$41:U114)/Z114/24</f>
        <v>307.99250000000046</v>
      </c>
      <c r="AD114" s="78">
        <f>SUM($V$41:V114)/Z114/24</f>
        <v>67.700000000000117</v>
      </c>
      <c r="AE114" s="90"/>
      <c r="AF114" s="40">
        <f t="shared" si="29"/>
        <v>73</v>
      </c>
      <c r="AG114" s="116">
        <f t="shared" si="30"/>
        <v>1.0833333333333319</v>
      </c>
      <c r="AH114" s="108"/>
      <c r="AI114" s="108"/>
      <c r="AJ114" s="108"/>
      <c r="AK114" s="108"/>
      <c r="AL114" s="108"/>
      <c r="AM114" s="108"/>
      <c r="AN114" s="108"/>
      <c r="AO114" s="108"/>
      <c r="AP114" s="108"/>
      <c r="AQ114" s="108"/>
      <c r="AR114" s="108"/>
      <c r="AS114" s="108"/>
      <c r="AT114" s="108"/>
      <c r="AU114" s="108"/>
      <c r="AV114" s="156"/>
    </row>
    <row r="115" spans="2:48">
      <c r="B115" s="11">
        <f t="shared" si="24"/>
        <v>74</v>
      </c>
      <c r="C115" s="110">
        <f t="shared" si="31"/>
        <v>1.0972222222222208</v>
      </c>
      <c r="D115" s="22">
        <f t="shared" si="25"/>
        <v>1.388888888888884E-2</v>
      </c>
      <c r="E115" s="109">
        <v>1</v>
      </c>
      <c r="F115" s="109">
        <v>1</v>
      </c>
      <c r="G115" s="109">
        <v>1</v>
      </c>
      <c r="H115" s="109">
        <v>1</v>
      </c>
      <c r="I115" s="10">
        <f t="shared" si="18"/>
        <v>218</v>
      </c>
      <c r="J115" s="10">
        <f t="shared" si="19"/>
        <v>177.5</v>
      </c>
      <c r="K115" s="10">
        <f t="shared" si="20"/>
        <v>40</v>
      </c>
      <c r="L115" s="40">
        <f t="shared" si="26"/>
        <v>74</v>
      </c>
      <c r="M115" s="107">
        <v>1.0972222222222208</v>
      </c>
      <c r="N115" s="47">
        <f t="shared" si="27"/>
        <v>1.388888888888884E-2</v>
      </c>
      <c r="O115" s="137">
        <v>160</v>
      </c>
      <c r="P115" s="108">
        <v>1</v>
      </c>
      <c r="Q115" s="108">
        <v>1</v>
      </c>
      <c r="R115" s="108">
        <v>1</v>
      </c>
      <c r="S115" s="108">
        <v>1</v>
      </c>
      <c r="T115" s="72">
        <f t="shared" si="21"/>
        <v>218</v>
      </c>
      <c r="U115" s="72">
        <f t="shared" si="22"/>
        <v>177.5</v>
      </c>
      <c r="V115" s="72">
        <f t="shared" si="23"/>
        <v>40</v>
      </c>
      <c r="W115" s="78">
        <f>SUM($T$41:T115)/(L115+1)</f>
        <v>76.066666666666663</v>
      </c>
      <c r="X115" s="78">
        <f>SUM($U$41:U115)/(L115+1)</f>
        <v>84.497999999999976</v>
      </c>
      <c r="Y115" s="78">
        <f>SUM($V$41:V115)/(L115+1)</f>
        <v>18.586666666666666</v>
      </c>
      <c r="Z115" s="81">
        <f>SUM($N$42:N115)</f>
        <v>0.84722222222222077</v>
      </c>
      <c r="AA115" s="82">
        <f t="shared" si="28"/>
        <v>0.68693693693693569</v>
      </c>
      <c r="AB115" s="78">
        <f>SUM($T$41:T115)/Z115/24</f>
        <v>280.57377049180377</v>
      </c>
      <c r="AC115" s="78">
        <f>SUM($U$41:U115)/Z115/24</f>
        <v>311.67295081967262</v>
      </c>
      <c r="AD115" s="78">
        <f>SUM($V$41:V115)/Z115/24</f>
        <v>68.557377049180445</v>
      </c>
      <c r="AE115" s="90"/>
      <c r="AF115" s="40">
        <f t="shared" si="29"/>
        <v>74</v>
      </c>
      <c r="AG115" s="116">
        <f t="shared" si="30"/>
        <v>1.0972222222222208</v>
      </c>
      <c r="AH115" s="108"/>
      <c r="AI115" s="108"/>
      <c r="AJ115" s="108"/>
      <c r="AK115" s="108"/>
      <c r="AL115" s="108"/>
      <c r="AM115" s="108"/>
      <c r="AN115" s="108"/>
      <c r="AO115" s="108"/>
      <c r="AP115" s="108"/>
      <c r="AQ115" s="108"/>
      <c r="AR115" s="108"/>
      <c r="AS115" s="108"/>
      <c r="AT115" s="108"/>
      <c r="AU115" s="108"/>
      <c r="AV115" s="156"/>
    </row>
    <row r="116" spans="2:48">
      <c r="B116" s="11">
        <f t="shared" si="24"/>
        <v>75</v>
      </c>
      <c r="C116" s="110">
        <f t="shared" si="31"/>
        <v>1.1111111111111096</v>
      </c>
      <c r="D116" s="22">
        <f t="shared" si="25"/>
        <v>1.388888888888884E-2</v>
      </c>
      <c r="E116" s="109"/>
      <c r="F116" s="109"/>
      <c r="G116" s="109"/>
      <c r="H116" s="109"/>
      <c r="I116" s="10">
        <f t="shared" si="18"/>
        <v>0</v>
      </c>
      <c r="J116" s="10">
        <f t="shared" si="19"/>
        <v>0</v>
      </c>
      <c r="K116" s="10">
        <f t="shared" si="20"/>
        <v>0</v>
      </c>
      <c r="L116" s="40">
        <f t="shared" si="26"/>
        <v>75</v>
      </c>
      <c r="M116" s="107">
        <v>1.1111111111111096</v>
      </c>
      <c r="N116" s="47">
        <f t="shared" si="27"/>
        <v>1.388888888888884E-2</v>
      </c>
      <c r="O116" s="137"/>
      <c r="P116" s="108"/>
      <c r="Q116" s="108"/>
      <c r="R116" s="108"/>
      <c r="S116" s="108"/>
      <c r="T116" s="72">
        <f t="shared" si="21"/>
        <v>0</v>
      </c>
      <c r="U116" s="72">
        <f t="shared" si="22"/>
        <v>0</v>
      </c>
      <c r="V116" s="72">
        <f t="shared" si="23"/>
        <v>0</v>
      </c>
      <c r="W116" s="78">
        <f>SUM($T$41:T116)/(L116+1)</f>
        <v>75.065789473684205</v>
      </c>
      <c r="X116" s="78">
        <f>SUM($U$41:U116)/(L116+1)</f>
        <v>83.386184210526295</v>
      </c>
      <c r="Y116" s="78">
        <f>SUM($V$41:V116)/(L116+1)</f>
        <v>18.342105263157894</v>
      </c>
      <c r="Z116" s="81">
        <f>SUM($N$42:N116)</f>
        <v>0.86111111111110961</v>
      </c>
      <c r="AA116" s="82">
        <f t="shared" si="28"/>
        <v>0.68888888888888766</v>
      </c>
      <c r="AB116" s="78">
        <f>SUM($T$41:T116)/Z116/24</f>
        <v>276.04838709677466</v>
      </c>
      <c r="AC116" s="78">
        <f>SUM($U$41:U116)/Z116/24</f>
        <v>306.64596774193598</v>
      </c>
      <c r="AD116" s="78">
        <f>SUM($V$41:V116)/Z116/24</f>
        <v>67.451612903225922</v>
      </c>
      <c r="AE116" s="90"/>
      <c r="AF116" s="40">
        <f t="shared" si="29"/>
        <v>75</v>
      </c>
      <c r="AG116" s="116">
        <f t="shared" si="30"/>
        <v>1.1111111111111096</v>
      </c>
      <c r="AH116" s="108"/>
      <c r="AI116" s="108"/>
      <c r="AJ116" s="108"/>
      <c r="AK116" s="108"/>
      <c r="AL116" s="108"/>
      <c r="AM116" s="108"/>
      <c r="AN116" s="108"/>
      <c r="AO116" s="108"/>
      <c r="AP116" s="108"/>
      <c r="AQ116" s="108"/>
      <c r="AR116" s="108"/>
      <c r="AS116" s="108"/>
      <c r="AT116" s="108"/>
      <c r="AU116" s="108"/>
      <c r="AV116" s="156"/>
    </row>
    <row r="117" spans="2:48">
      <c r="B117" s="11">
        <f t="shared" si="24"/>
        <v>76</v>
      </c>
      <c r="C117" s="110">
        <f t="shared" si="31"/>
        <v>1.1249999999999984</v>
      </c>
      <c r="D117" s="22">
        <f t="shared" si="25"/>
        <v>1.388888888888884E-2</v>
      </c>
      <c r="E117" s="109">
        <v>2</v>
      </c>
      <c r="F117" s="109"/>
      <c r="G117" s="109">
        <v>1</v>
      </c>
      <c r="H117" s="109">
        <v>1</v>
      </c>
      <c r="I117" s="10">
        <f t="shared" si="18"/>
        <v>130</v>
      </c>
      <c r="J117" s="10">
        <f t="shared" si="19"/>
        <v>195.5</v>
      </c>
      <c r="K117" s="10">
        <f t="shared" si="20"/>
        <v>40</v>
      </c>
      <c r="L117" s="40">
        <f t="shared" si="26"/>
        <v>76</v>
      </c>
      <c r="M117" s="107">
        <v>1.1249999999999984</v>
      </c>
      <c r="N117" s="47">
        <f t="shared" si="27"/>
        <v>1.388888888888884E-2</v>
      </c>
      <c r="O117" s="137">
        <v>160</v>
      </c>
      <c r="P117" s="108">
        <v>2</v>
      </c>
      <c r="Q117" s="108"/>
      <c r="R117" s="108">
        <v>1</v>
      </c>
      <c r="S117" s="108">
        <v>1</v>
      </c>
      <c r="T117" s="72">
        <f t="shared" si="21"/>
        <v>130</v>
      </c>
      <c r="U117" s="72">
        <f t="shared" si="22"/>
        <v>195.5</v>
      </c>
      <c r="V117" s="72">
        <f t="shared" si="23"/>
        <v>40</v>
      </c>
      <c r="W117" s="78">
        <f>SUM($T$41:T117)/(L117+1)</f>
        <v>75.779220779220779</v>
      </c>
      <c r="X117" s="78">
        <f>SUM($U$41:U117)/(L117+1)</f>
        <v>84.842207792207773</v>
      </c>
      <c r="Y117" s="78">
        <f>SUM($V$41:V117)/(L117+1)</f>
        <v>18.623376623376622</v>
      </c>
      <c r="Z117" s="81">
        <f>SUM($N$42:N117)</f>
        <v>0.87499999999999845</v>
      </c>
      <c r="AA117" s="82">
        <f t="shared" si="28"/>
        <v>0.69078947368420929</v>
      </c>
      <c r="AB117" s="78">
        <f>SUM($T$41:T117)/Z117/24</f>
        <v>277.85714285714334</v>
      </c>
      <c r="AC117" s="78">
        <f>SUM($U$41:U117)/Z117/24</f>
        <v>311.08809523809572</v>
      </c>
      <c r="AD117" s="78">
        <f>SUM($V$41:V117)/Z117/24</f>
        <v>68.285714285714405</v>
      </c>
      <c r="AE117" s="90"/>
      <c r="AF117" s="40">
        <f t="shared" si="29"/>
        <v>76</v>
      </c>
      <c r="AG117" s="116">
        <f t="shared" si="30"/>
        <v>1.1249999999999984</v>
      </c>
      <c r="AH117" s="108"/>
      <c r="AI117" s="108"/>
      <c r="AJ117" s="108"/>
      <c r="AK117" s="108"/>
      <c r="AL117" s="108"/>
      <c r="AM117" s="108"/>
      <c r="AN117" s="108"/>
      <c r="AO117" s="108"/>
      <c r="AP117" s="108"/>
      <c r="AQ117" s="108"/>
      <c r="AR117" s="108"/>
      <c r="AS117" s="108"/>
      <c r="AT117" s="108"/>
      <c r="AU117" s="108"/>
      <c r="AV117" s="156"/>
    </row>
    <row r="118" spans="2:48">
      <c r="B118" s="11">
        <f t="shared" si="24"/>
        <v>77</v>
      </c>
      <c r="C118" s="110">
        <f t="shared" si="31"/>
        <v>1.1388888888888873</v>
      </c>
      <c r="D118" s="22">
        <f t="shared" si="25"/>
        <v>1.388888888888884E-2</v>
      </c>
      <c r="E118" s="109"/>
      <c r="F118" s="109"/>
      <c r="G118" s="109"/>
      <c r="H118" s="109"/>
      <c r="I118" s="10">
        <f t="shared" si="18"/>
        <v>0</v>
      </c>
      <c r="J118" s="10">
        <f t="shared" si="19"/>
        <v>0</v>
      </c>
      <c r="K118" s="10">
        <f t="shared" si="20"/>
        <v>0</v>
      </c>
      <c r="L118" s="40">
        <f t="shared" si="26"/>
        <v>77</v>
      </c>
      <c r="M118" s="107">
        <v>1.1388888888888873</v>
      </c>
      <c r="N118" s="47">
        <f t="shared" si="27"/>
        <v>1.388888888888884E-2</v>
      </c>
      <c r="O118" s="137"/>
      <c r="P118" s="108"/>
      <c r="Q118" s="108"/>
      <c r="R118" s="108"/>
      <c r="S118" s="108"/>
      <c r="T118" s="72">
        <f t="shared" si="21"/>
        <v>0</v>
      </c>
      <c r="U118" s="72">
        <f t="shared" si="22"/>
        <v>0</v>
      </c>
      <c r="V118" s="72">
        <f t="shared" si="23"/>
        <v>0</v>
      </c>
      <c r="W118" s="78">
        <f>SUM($T$41:T118)/(L118+1)</f>
        <v>74.807692307692307</v>
      </c>
      <c r="X118" s="78">
        <f>SUM($U$41:U118)/(L118+1)</f>
        <v>83.754487179487157</v>
      </c>
      <c r="Y118" s="78">
        <f>SUM($V$41:V118)/(L118+1)</f>
        <v>18.384615384615383</v>
      </c>
      <c r="Z118" s="81">
        <f>SUM($N$42:N118)</f>
        <v>0.88888888888888729</v>
      </c>
      <c r="AA118" s="82">
        <f t="shared" si="28"/>
        <v>0.69264069264069139</v>
      </c>
      <c r="AB118" s="78">
        <f>SUM($T$41:T118)/Z118/24</f>
        <v>273.51562500000051</v>
      </c>
      <c r="AC118" s="78">
        <f>SUM($U$41:U118)/Z118/24</f>
        <v>306.2273437500005</v>
      </c>
      <c r="AD118" s="78">
        <f>SUM($V$41:V118)/Z118/24</f>
        <v>67.218750000000128</v>
      </c>
      <c r="AE118" s="90"/>
      <c r="AF118" s="40">
        <f t="shared" si="29"/>
        <v>77</v>
      </c>
      <c r="AG118" s="116">
        <f t="shared" si="30"/>
        <v>1.1388888888888873</v>
      </c>
      <c r="AH118" s="108"/>
      <c r="AI118" s="108"/>
      <c r="AJ118" s="108"/>
      <c r="AK118" s="108"/>
      <c r="AL118" s="108"/>
      <c r="AM118" s="108"/>
      <c r="AN118" s="108"/>
      <c r="AO118" s="108"/>
      <c r="AP118" s="108"/>
      <c r="AQ118" s="108"/>
      <c r="AR118" s="108"/>
      <c r="AS118" s="108"/>
      <c r="AT118" s="108"/>
      <c r="AU118" s="108"/>
      <c r="AV118" s="156"/>
    </row>
    <row r="119" spans="2:48">
      <c r="B119" s="11">
        <f t="shared" si="24"/>
        <v>78</v>
      </c>
      <c r="C119" s="110">
        <f t="shared" si="31"/>
        <v>1.1527777777777761</v>
      </c>
      <c r="D119" s="22">
        <f t="shared" si="25"/>
        <v>1.388888888888884E-2</v>
      </c>
      <c r="E119" s="109">
        <v>1</v>
      </c>
      <c r="F119" s="109">
        <v>1</v>
      </c>
      <c r="G119" s="109">
        <v>1</v>
      </c>
      <c r="H119" s="109">
        <v>1</v>
      </c>
      <c r="I119" s="10">
        <f t="shared" si="18"/>
        <v>218</v>
      </c>
      <c r="J119" s="10">
        <f t="shared" si="19"/>
        <v>177.5</v>
      </c>
      <c r="K119" s="10">
        <f t="shared" si="20"/>
        <v>40</v>
      </c>
      <c r="L119" s="40">
        <f t="shared" si="26"/>
        <v>78</v>
      </c>
      <c r="M119" s="107">
        <v>1.1527777777777761</v>
      </c>
      <c r="N119" s="47">
        <f t="shared" si="27"/>
        <v>1.388888888888884E-2</v>
      </c>
      <c r="O119" s="137">
        <v>160</v>
      </c>
      <c r="P119" s="108">
        <v>1</v>
      </c>
      <c r="Q119" s="108">
        <v>1</v>
      </c>
      <c r="R119" s="108">
        <v>1</v>
      </c>
      <c r="S119" s="108">
        <v>1</v>
      </c>
      <c r="T119" s="72">
        <f t="shared" si="21"/>
        <v>218</v>
      </c>
      <c r="U119" s="72">
        <f t="shared" si="22"/>
        <v>177.5</v>
      </c>
      <c r="V119" s="72">
        <f t="shared" si="23"/>
        <v>40</v>
      </c>
      <c r="W119" s="78">
        <f>SUM($T$41:T119)/(L119+1)</f>
        <v>76.620253164556956</v>
      </c>
      <c r="X119" s="78">
        <f>SUM($U$41:U119)/(L119+1)</f>
        <v>84.941139240506317</v>
      </c>
      <c r="Y119" s="78">
        <f>SUM($V$41:V119)/(L119+1)</f>
        <v>18.658227848101266</v>
      </c>
      <c r="Z119" s="81">
        <f>SUM($N$42:N119)</f>
        <v>0.90277777777777612</v>
      </c>
      <c r="AA119" s="82">
        <f t="shared" si="28"/>
        <v>0.6944444444444432</v>
      </c>
      <c r="AB119" s="78">
        <f>SUM($T$41:T119)/Z119/24</f>
        <v>279.36923076923125</v>
      </c>
      <c r="AC119" s="78">
        <f>SUM($U$41:U119)/Z119/24</f>
        <v>309.70846153846202</v>
      </c>
      <c r="AD119" s="78">
        <f>SUM($V$41:V119)/Z119/24</f>
        <v>68.030769230769351</v>
      </c>
      <c r="AE119" s="90"/>
      <c r="AF119" s="40">
        <f t="shared" si="29"/>
        <v>78</v>
      </c>
      <c r="AG119" s="116">
        <f t="shared" si="30"/>
        <v>1.1527777777777761</v>
      </c>
      <c r="AH119" s="108"/>
      <c r="AI119" s="108"/>
      <c r="AJ119" s="108"/>
      <c r="AK119" s="108"/>
      <c r="AL119" s="108"/>
      <c r="AM119" s="108"/>
      <c r="AN119" s="108"/>
      <c r="AO119" s="108"/>
      <c r="AP119" s="108"/>
      <c r="AQ119" s="108"/>
      <c r="AR119" s="108"/>
      <c r="AS119" s="108"/>
      <c r="AT119" s="108"/>
      <c r="AU119" s="108"/>
      <c r="AV119" s="156"/>
    </row>
    <row r="120" spans="2:48">
      <c r="B120" s="11">
        <f t="shared" si="24"/>
        <v>79</v>
      </c>
      <c r="C120" s="110">
        <f t="shared" si="31"/>
        <v>1.166666666666665</v>
      </c>
      <c r="D120" s="22">
        <f t="shared" si="25"/>
        <v>1.388888888888884E-2</v>
      </c>
      <c r="E120" s="109"/>
      <c r="F120" s="109"/>
      <c r="G120" s="109"/>
      <c r="H120" s="109"/>
      <c r="I120" s="10">
        <f t="shared" si="18"/>
        <v>0</v>
      </c>
      <c r="J120" s="10">
        <f t="shared" si="19"/>
        <v>0</v>
      </c>
      <c r="K120" s="10">
        <f t="shared" si="20"/>
        <v>0</v>
      </c>
      <c r="L120" s="40">
        <f t="shared" si="26"/>
        <v>79</v>
      </c>
      <c r="M120" s="107">
        <v>1.166666666666665</v>
      </c>
      <c r="N120" s="47">
        <f t="shared" si="27"/>
        <v>1.388888888888884E-2</v>
      </c>
      <c r="O120" s="137"/>
      <c r="P120" s="108"/>
      <c r="Q120" s="108"/>
      <c r="R120" s="108"/>
      <c r="S120" s="108"/>
      <c r="T120" s="72">
        <f t="shared" si="21"/>
        <v>0</v>
      </c>
      <c r="U120" s="72">
        <f t="shared" si="22"/>
        <v>0</v>
      </c>
      <c r="V120" s="72">
        <f t="shared" si="23"/>
        <v>0</v>
      </c>
      <c r="W120" s="78">
        <f>SUM($T$41:T120)/(L120+1)</f>
        <v>75.662499999999994</v>
      </c>
      <c r="X120" s="78">
        <f>SUM($U$41:U120)/(L120+1)</f>
        <v>83.879374999999982</v>
      </c>
      <c r="Y120" s="78">
        <f>SUM($V$41:V120)/(L120+1)</f>
        <v>18.425000000000001</v>
      </c>
      <c r="Z120" s="81">
        <f>SUM($N$42:N120)</f>
        <v>0.91666666666666496</v>
      </c>
      <c r="AA120" s="82">
        <f t="shared" si="28"/>
        <v>0.69620253164556833</v>
      </c>
      <c r="AB120" s="78">
        <f>SUM($T$41:T120)/Z120/24</f>
        <v>275.13636363636414</v>
      </c>
      <c r="AC120" s="78">
        <f>SUM($U$41:U120)/Z120/24</f>
        <v>305.01590909090959</v>
      </c>
      <c r="AD120" s="78">
        <f>SUM($V$41:V120)/Z120/24</f>
        <v>67.000000000000128</v>
      </c>
      <c r="AE120" s="90"/>
      <c r="AF120" s="40">
        <f t="shared" si="29"/>
        <v>79</v>
      </c>
      <c r="AG120" s="116">
        <f t="shared" si="30"/>
        <v>1.166666666666665</v>
      </c>
      <c r="AH120" s="108"/>
      <c r="AI120" s="108"/>
      <c r="AJ120" s="108"/>
      <c r="AK120" s="108"/>
      <c r="AL120" s="108"/>
      <c r="AM120" s="108"/>
      <c r="AN120" s="108"/>
      <c r="AO120" s="108"/>
      <c r="AP120" s="108"/>
      <c r="AQ120" s="108"/>
      <c r="AR120" s="108"/>
      <c r="AS120" s="108"/>
      <c r="AT120" s="108"/>
      <c r="AU120" s="108"/>
      <c r="AV120" s="156"/>
    </row>
    <row r="121" spans="2:48">
      <c r="B121" s="11">
        <f t="shared" si="24"/>
        <v>80</v>
      </c>
      <c r="C121" s="110">
        <f t="shared" si="31"/>
        <v>1.1805555555555538</v>
      </c>
      <c r="D121" s="22">
        <f t="shared" si="25"/>
        <v>1.388888888888884E-2</v>
      </c>
      <c r="E121" s="109">
        <v>2</v>
      </c>
      <c r="F121" s="109"/>
      <c r="G121" s="109">
        <v>1</v>
      </c>
      <c r="H121" s="109">
        <v>1</v>
      </c>
      <c r="I121" s="10">
        <f t="shared" si="18"/>
        <v>130</v>
      </c>
      <c r="J121" s="10">
        <f t="shared" si="19"/>
        <v>195.5</v>
      </c>
      <c r="K121" s="10">
        <f t="shared" si="20"/>
        <v>40</v>
      </c>
      <c r="L121" s="40">
        <f t="shared" si="26"/>
        <v>80</v>
      </c>
      <c r="M121" s="107">
        <v>1.1805555555555538</v>
      </c>
      <c r="N121" s="47">
        <f t="shared" si="27"/>
        <v>1.388888888888884E-2</v>
      </c>
      <c r="O121" s="137">
        <v>160</v>
      </c>
      <c r="P121" s="108">
        <v>2</v>
      </c>
      <c r="Q121" s="108"/>
      <c r="R121" s="108">
        <v>1</v>
      </c>
      <c r="S121" s="108">
        <v>1</v>
      </c>
      <c r="T121" s="72">
        <f t="shared" si="21"/>
        <v>130</v>
      </c>
      <c r="U121" s="72">
        <f t="shared" si="22"/>
        <v>195.5</v>
      </c>
      <c r="V121" s="72">
        <f t="shared" si="23"/>
        <v>40</v>
      </c>
      <c r="W121" s="78">
        <f>SUM($T$41:T121)/(L121+1)</f>
        <v>76.333333333333329</v>
      </c>
      <c r="X121" s="78">
        <f>SUM($U$41:U121)/(L121+1)</f>
        <v>85.257407407407385</v>
      </c>
      <c r="Y121" s="78">
        <f>SUM($V$41:V121)/(L121+1)</f>
        <v>18.691358024691358</v>
      </c>
      <c r="Z121" s="81">
        <f>SUM($N$42:N121)</f>
        <v>0.9305555555555538</v>
      </c>
      <c r="AA121" s="82">
        <f t="shared" si="28"/>
        <v>0.6979166666666653</v>
      </c>
      <c r="AB121" s="78">
        <f>SUM($T$41:T121)/Z121/24</f>
        <v>276.85074626865725</v>
      </c>
      <c r="AC121" s="78">
        <f>SUM($U$41:U121)/Z121/24</f>
        <v>309.217164179105</v>
      </c>
      <c r="AD121" s="78">
        <f>SUM($V$41:V121)/Z121/24</f>
        <v>67.791044776119534</v>
      </c>
      <c r="AE121" s="90"/>
      <c r="AF121" s="40">
        <f t="shared" si="29"/>
        <v>80</v>
      </c>
      <c r="AG121" s="116">
        <f t="shared" si="30"/>
        <v>1.1805555555555538</v>
      </c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8"/>
      <c r="AT121" s="108"/>
      <c r="AU121" s="108"/>
      <c r="AV121" s="156"/>
    </row>
    <row r="122" spans="2:48">
      <c r="B122" s="11">
        <f t="shared" si="24"/>
        <v>81</v>
      </c>
      <c r="C122" s="110">
        <f t="shared" si="31"/>
        <v>1.1944444444444426</v>
      </c>
      <c r="D122" s="22">
        <f t="shared" si="25"/>
        <v>1.388888888888884E-2</v>
      </c>
      <c r="E122" s="109"/>
      <c r="F122" s="109"/>
      <c r="G122" s="109"/>
      <c r="H122" s="109"/>
      <c r="I122" s="10">
        <f t="shared" si="18"/>
        <v>0</v>
      </c>
      <c r="J122" s="10">
        <f t="shared" si="19"/>
        <v>0</v>
      </c>
      <c r="K122" s="10">
        <f t="shared" si="20"/>
        <v>0</v>
      </c>
      <c r="L122" s="40">
        <f t="shared" si="26"/>
        <v>81</v>
      </c>
      <c r="M122" s="107">
        <v>1.1944444444444426</v>
      </c>
      <c r="N122" s="47">
        <f t="shared" si="27"/>
        <v>1.388888888888884E-2</v>
      </c>
      <c r="O122" s="137"/>
      <c r="P122" s="108"/>
      <c r="Q122" s="108"/>
      <c r="R122" s="108"/>
      <c r="S122" s="108"/>
      <c r="T122" s="72">
        <f t="shared" si="21"/>
        <v>0</v>
      </c>
      <c r="U122" s="72">
        <f t="shared" si="22"/>
        <v>0</v>
      </c>
      <c r="V122" s="72">
        <f t="shared" si="23"/>
        <v>0</v>
      </c>
      <c r="W122" s="78">
        <f>SUM($T$41:T122)/(L122+1)</f>
        <v>75.402439024390247</v>
      </c>
      <c r="X122" s="78">
        <f>SUM($U$41:U122)/(L122+1)</f>
        <v>84.217682926829255</v>
      </c>
      <c r="Y122" s="78">
        <f>SUM($V$41:V122)/(L122+1)</f>
        <v>18.463414634146343</v>
      </c>
      <c r="Z122" s="81">
        <f>SUM($N$42:N122)</f>
        <v>0.94444444444444264</v>
      </c>
      <c r="AA122" s="82">
        <f t="shared" si="28"/>
        <v>0.69958847736625385</v>
      </c>
      <c r="AB122" s="78">
        <f>SUM($T$41:T122)/Z122/24</f>
        <v>272.77941176470637</v>
      </c>
      <c r="AC122" s="78">
        <f>SUM($U$41:U122)/Z122/24</f>
        <v>304.669852941177</v>
      </c>
      <c r="AD122" s="78">
        <f>SUM($V$41:V122)/Z122/24</f>
        <v>66.794117647058954</v>
      </c>
      <c r="AE122" s="90"/>
      <c r="AF122" s="40">
        <f t="shared" si="29"/>
        <v>81</v>
      </c>
      <c r="AG122" s="116">
        <f t="shared" si="30"/>
        <v>1.1944444444444426</v>
      </c>
      <c r="AH122" s="108"/>
      <c r="AI122" s="108"/>
      <c r="AJ122" s="108"/>
      <c r="AK122" s="108"/>
      <c r="AL122" s="108"/>
      <c r="AM122" s="108"/>
      <c r="AN122" s="108"/>
      <c r="AO122" s="108"/>
      <c r="AP122" s="108"/>
      <c r="AQ122" s="108"/>
      <c r="AR122" s="108"/>
      <c r="AS122" s="108"/>
      <c r="AT122" s="108"/>
      <c r="AU122" s="108"/>
      <c r="AV122" s="156"/>
    </row>
    <row r="123" spans="2:48">
      <c r="B123" s="11">
        <f t="shared" si="24"/>
        <v>82</v>
      </c>
      <c r="C123" s="110">
        <f t="shared" si="31"/>
        <v>1.2083333333333315</v>
      </c>
      <c r="D123" s="22">
        <f t="shared" si="25"/>
        <v>1.388888888888884E-2</v>
      </c>
      <c r="E123" s="109">
        <v>1</v>
      </c>
      <c r="F123" s="109">
        <v>1</v>
      </c>
      <c r="G123" s="109">
        <v>1</v>
      </c>
      <c r="H123" s="109">
        <v>1</v>
      </c>
      <c r="I123" s="10">
        <f t="shared" si="18"/>
        <v>218</v>
      </c>
      <c r="J123" s="10">
        <f t="shared" si="19"/>
        <v>177.5</v>
      </c>
      <c r="K123" s="10">
        <f t="shared" si="20"/>
        <v>40</v>
      </c>
      <c r="L123" s="40">
        <f t="shared" si="26"/>
        <v>82</v>
      </c>
      <c r="M123" s="107">
        <v>1.2083333333333315</v>
      </c>
      <c r="N123" s="47">
        <f t="shared" si="27"/>
        <v>1.388888888888884E-2</v>
      </c>
      <c r="O123" s="137">
        <v>160</v>
      </c>
      <c r="P123" s="108">
        <v>1</v>
      </c>
      <c r="Q123" s="108">
        <v>1</v>
      </c>
      <c r="R123" s="108">
        <v>1</v>
      </c>
      <c r="S123" s="108">
        <v>1</v>
      </c>
      <c r="T123" s="72">
        <f t="shared" si="21"/>
        <v>218</v>
      </c>
      <c r="U123" s="72">
        <f t="shared" si="22"/>
        <v>177.5</v>
      </c>
      <c r="V123" s="72">
        <f t="shared" si="23"/>
        <v>40</v>
      </c>
      <c r="W123" s="78">
        <f>SUM($T$41:T123)/(L123+1)</f>
        <v>77.120481927710841</v>
      </c>
      <c r="X123" s="78">
        <f>SUM($U$41:U123)/(L123+1)</f>
        <v>85.341566265060223</v>
      </c>
      <c r="Y123" s="78">
        <f>SUM($V$41:V123)/(L123+1)</f>
        <v>18.722891566265059</v>
      </c>
      <c r="Z123" s="81">
        <f>SUM($N$42:N123)</f>
        <v>0.95833333333333148</v>
      </c>
      <c r="AA123" s="82">
        <f t="shared" si="28"/>
        <v>0.70121951219512058</v>
      </c>
      <c r="AB123" s="78">
        <f>SUM($T$41:T123)/Z123/24</f>
        <v>278.30434782608751</v>
      </c>
      <c r="AC123" s="78">
        <f>SUM($U$41:U123)/Z123/24</f>
        <v>307.97173913043531</v>
      </c>
      <c r="AD123" s="78">
        <f>SUM($V$41:V123)/Z123/24</f>
        <v>67.565217391304472</v>
      </c>
      <c r="AE123" s="90"/>
      <c r="AF123" s="40">
        <f t="shared" si="29"/>
        <v>82</v>
      </c>
      <c r="AG123" s="116">
        <f t="shared" si="30"/>
        <v>1.2083333333333315</v>
      </c>
      <c r="AH123" s="108"/>
      <c r="AI123" s="108"/>
      <c r="AJ123" s="108"/>
      <c r="AK123" s="108"/>
      <c r="AL123" s="108"/>
      <c r="AM123" s="108"/>
      <c r="AN123" s="108"/>
      <c r="AO123" s="108"/>
      <c r="AP123" s="108"/>
      <c r="AQ123" s="108"/>
      <c r="AR123" s="108"/>
      <c r="AS123" s="108"/>
      <c r="AT123" s="108"/>
      <c r="AU123" s="108"/>
      <c r="AV123" s="156"/>
    </row>
    <row r="124" spans="2:48">
      <c r="B124" s="11">
        <f t="shared" si="24"/>
        <v>83</v>
      </c>
      <c r="C124" s="110">
        <f t="shared" si="31"/>
        <v>1.2222222222222203</v>
      </c>
      <c r="D124" s="22">
        <f t="shared" si="25"/>
        <v>1.388888888888884E-2</v>
      </c>
      <c r="E124" s="109"/>
      <c r="F124" s="109"/>
      <c r="G124" s="109"/>
      <c r="H124" s="109"/>
      <c r="I124" s="10">
        <f t="shared" si="18"/>
        <v>0</v>
      </c>
      <c r="J124" s="10">
        <f t="shared" si="19"/>
        <v>0</v>
      </c>
      <c r="K124" s="10">
        <f t="shared" si="20"/>
        <v>0</v>
      </c>
      <c r="L124" s="40">
        <f t="shared" si="26"/>
        <v>83</v>
      </c>
      <c r="M124" s="107">
        <v>1.2222222222222203</v>
      </c>
      <c r="N124" s="47">
        <f t="shared" si="27"/>
        <v>1.388888888888884E-2</v>
      </c>
      <c r="O124" s="137"/>
      <c r="P124" s="108"/>
      <c r="Q124" s="108"/>
      <c r="R124" s="108"/>
      <c r="S124" s="108"/>
      <c r="T124" s="72">
        <f t="shared" si="21"/>
        <v>0</v>
      </c>
      <c r="U124" s="72">
        <f t="shared" si="22"/>
        <v>0</v>
      </c>
      <c r="V124" s="72">
        <f t="shared" si="23"/>
        <v>0</v>
      </c>
      <c r="W124" s="78">
        <f>SUM($T$41:T124)/(L124+1)</f>
        <v>76.202380952380949</v>
      </c>
      <c r="X124" s="78">
        <f>SUM($U$41:U124)/(L124+1)</f>
        <v>84.325595238095218</v>
      </c>
      <c r="Y124" s="78">
        <f>SUM($V$41:V124)/(L124+1)</f>
        <v>18.5</v>
      </c>
      <c r="Z124" s="81">
        <f>SUM($N$42:N124)</f>
        <v>0.97222222222222032</v>
      </c>
      <c r="AA124" s="82">
        <f t="shared" si="28"/>
        <v>0.70281124497991831</v>
      </c>
      <c r="AB124" s="78">
        <f>SUM($T$41:T124)/Z124/24</f>
        <v>274.32857142857193</v>
      </c>
      <c r="AC124" s="78">
        <f>SUM($U$41:U124)/Z124/24</f>
        <v>303.57214285714338</v>
      </c>
      <c r="AD124" s="78">
        <f>SUM($V$41:V124)/Z124/24</f>
        <v>66.600000000000122</v>
      </c>
      <c r="AE124" s="90"/>
      <c r="AF124" s="40">
        <f t="shared" si="29"/>
        <v>83</v>
      </c>
      <c r="AG124" s="116">
        <f t="shared" si="30"/>
        <v>1.2222222222222203</v>
      </c>
      <c r="AH124" s="108"/>
      <c r="AI124" s="108"/>
      <c r="AJ124" s="108"/>
      <c r="AK124" s="108"/>
      <c r="AL124" s="108"/>
      <c r="AM124" s="108"/>
      <c r="AN124" s="108"/>
      <c r="AO124" s="108"/>
      <c r="AP124" s="108"/>
      <c r="AQ124" s="108"/>
      <c r="AR124" s="108"/>
      <c r="AS124" s="108"/>
      <c r="AT124" s="108"/>
      <c r="AU124" s="108"/>
      <c r="AV124" s="156"/>
    </row>
    <row r="125" spans="2:48">
      <c r="B125" s="11">
        <f t="shared" si="24"/>
        <v>84</v>
      </c>
      <c r="C125" s="110">
        <f t="shared" si="31"/>
        <v>1.2361111111111092</v>
      </c>
      <c r="D125" s="22">
        <f t="shared" si="25"/>
        <v>1.388888888888884E-2</v>
      </c>
      <c r="E125" s="109">
        <v>2</v>
      </c>
      <c r="F125" s="109"/>
      <c r="G125" s="109">
        <v>1</v>
      </c>
      <c r="H125" s="109">
        <v>1</v>
      </c>
      <c r="I125" s="10">
        <f t="shared" si="18"/>
        <v>130</v>
      </c>
      <c r="J125" s="10">
        <f t="shared" si="19"/>
        <v>195.5</v>
      </c>
      <c r="K125" s="10">
        <f t="shared" si="20"/>
        <v>40</v>
      </c>
      <c r="L125" s="40">
        <f t="shared" si="26"/>
        <v>84</v>
      </c>
      <c r="M125" s="107">
        <v>1.2361111111111092</v>
      </c>
      <c r="N125" s="47">
        <f t="shared" si="27"/>
        <v>1.388888888888884E-2</v>
      </c>
      <c r="O125" s="137">
        <v>160</v>
      </c>
      <c r="P125" s="108">
        <v>2</v>
      </c>
      <c r="Q125" s="108"/>
      <c r="R125" s="108">
        <v>1</v>
      </c>
      <c r="S125" s="108">
        <v>1</v>
      </c>
      <c r="T125" s="72">
        <f t="shared" si="21"/>
        <v>130</v>
      </c>
      <c r="U125" s="72">
        <f t="shared" si="22"/>
        <v>195.5</v>
      </c>
      <c r="V125" s="72">
        <f t="shared" si="23"/>
        <v>40</v>
      </c>
      <c r="W125" s="78">
        <f>SUM($T$41:T125)/(L125+1)</f>
        <v>76.835294117647052</v>
      </c>
      <c r="X125" s="78">
        <f>SUM($U$41:U125)/(L125+1)</f>
        <v>85.633529411764684</v>
      </c>
      <c r="Y125" s="78">
        <f>SUM($V$41:V125)/(L125+1)</f>
        <v>18.752941176470589</v>
      </c>
      <c r="Z125" s="81">
        <f>SUM($N$42:N125)</f>
        <v>0.98611111111110916</v>
      </c>
      <c r="AA125" s="82">
        <f t="shared" si="28"/>
        <v>0.70436507936507797</v>
      </c>
      <c r="AB125" s="78">
        <f>SUM($T$41:T125)/Z125/24</f>
        <v>275.95774647887379</v>
      </c>
      <c r="AC125" s="78">
        <f>SUM($U$41:U125)/Z125/24</f>
        <v>307.55704225352167</v>
      </c>
      <c r="AD125" s="78">
        <f>SUM($V$41:V125)/Z125/24</f>
        <v>67.352112676056478</v>
      </c>
      <c r="AE125" s="90"/>
      <c r="AF125" s="40">
        <f t="shared" si="29"/>
        <v>84</v>
      </c>
      <c r="AG125" s="116">
        <f t="shared" si="30"/>
        <v>1.2361111111111092</v>
      </c>
      <c r="AH125" s="108"/>
      <c r="AI125" s="108"/>
      <c r="AJ125" s="108"/>
      <c r="AK125" s="108"/>
      <c r="AL125" s="108"/>
      <c r="AM125" s="108"/>
      <c r="AN125" s="108"/>
      <c r="AO125" s="108"/>
      <c r="AP125" s="108"/>
      <c r="AQ125" s="108"/>
      <c r="AR125" s="108"/>
      <c r="AS125" s="108"/>
      <c r="AT125" s="108"/>
      <c r="AU125" s="108"/>
      <c r="AV125" s="156"/>
    </row>
    <row r="126" spans="2:48">
      <c r="B126" s="11">
        <f t="shared" si="24"/>
        <v>85</v>
      </c>
      <c r="C126" s="110">
        <f t="shared" si="31"/>
        <v>1.249999999999998</v>
      </c>
      <c r="D126" s="22">
        <f t="shared" si="25"/>
        <v>1.388888888888884E-2</v>
      </c>
      <c r="E126" s="109"/>
      <c r="F126" s="109"/>
      <c r="G126" s="109"/>
      <c r="H126" s="109"/>
      <c r="I126" s="10">
        <f t="shared" si="18"/>
        <v>0</v>
      </c>
      <c r="J126" s="10">
        <f t="shared" si="19"/>
        <v>0</v>
      </c>
      <c r="K126" s="10">
        <f t="shared" si="20"/>
        <v>0</v>
      </c>
      <c r="L126" s="40">
        <f t="shared" si="26"/>
        <v>85</v>
      </c>
      <c r="M126" s="107">
        <v>1.249999999999998</v>
      </c>
      <c r="N126" s="47">
        <f t="shared" si="27"/>
        <v>1.388888888888884E-2</v>
      </c>
      <c r="O126" s="137"/>
      <c r="P126" s="108"/>
      <c r="Q126" s="108"/>
      <c r="R126" s="108"/>
      <c r="S126" s="108"/>
      <c r="T126" s="72">
        <f t="shared" si="21"/>
        <v>0</v>
      </c>
      <c r="U126" s="72">
        <f t="shared" si="22"/>
        <v>0</v>
      </c>
      <c r="V126" s="72">
        <f t="shared" si="23"/>
        <v>0</v>
      </c>
      <c r="W126" s="78">
        <f>SUM($T$41:T126)/(L126+1)</f>
        <v>75.941860465116278</v>
      </c>
      <c r="X126" s="78">
        <f>SUM($U$41:U126)/(L126+1)</f>
        <v>84.637790697674404</v>
      </c>
      <c r="Y126" s="78">
        <f>SUM($V$41:V126)/(L126+1)</f>
        <v>18.534883720930232</v>
      </c>
      <c r="Z126" s="81">
        <f>SUM($N$42:N126)</f>
        <v>0.999999999999998</v>
      </c>
      <c r="AA126" s="82">
        <f t="shared" si="28"/>
        <v>0.70588235294117507</v>
      </c>
      <c r="AB126" s="78">
        <f>SUM($T$41:T126)/Z126/24</f>
        <v>272.12500000000051</v>
      </c>
      <c r="AC126" s="78">
        <f>SUM($U$41:U126)/Z126/24</f>
        <v>303.28541666666723</v>
      </c>
      <c r="AD126" s="78">
        <f>SUM($V$41:V126)/Z126/24</f>
        <v>66.416666666666799</v>
      </c>
      <c r="AE126" s="90"/>
      <c r="AF126" s="40">
        <f t="shared" si="29"/>
        <v>85</v>
      </c>
      <c r="AG126" s="116">
        <f t="shared" si="30"/>
        <v>1.249999999999998</v>
      </c>
      <c r="AH126" s="108"/>
      <c r="AI126" s="108"/>
      <c r="AJ126" s="108"/>
      <c r="AK126" s="108"/>
      <c r="AL126" s="108"/>
      <c r="AM126" s="108"/>
      <c r="AN126" s="108"/>
      <c r="AO126" s="108"/>
      <c r="AP126" s="108"/>
      <c r="AQ126" s="108"/>
      <c r="AR126" s="108"/>
      <c r="AS126" s="108"/>
      <c r="AT126" s="108"/>
      <c r="AU126" s="108"/>
      <c r="AV126" s="156"/>
    </row>
    <row r="127" spans="2:48">
      <c r="B127" s="11">
        <f t="shared" si="24"/>
        <v>86</v>
      </c>
      <c r="C127" s="110">
        <f t="shared" si="31"/>
        <v>1.2638888888888868</v>
      </c>
      <c r="D127" s="22">
        <f t="shared" si="25"/>
        <v>1.388888888888884E-2</v>
      </c>
      <c r="E127" s="109">
        <v>1</v>
      </c>
      <c r="F127" s="109">
        <v>1</v>
      </c>
      <c r="G127" s="109">
        <v>1</v>
      </c>
      <c r="H127" s="109">
        <v>1</v>
      </c>
      <c r="I127" s="10">
        <f t="shared" si="18"/>
        <v>218</v>
      </c>
      <c r="J127" s="10">
        <f t="shared" si="19"/>
        <v>177.5</v>
      </c>
      <c r="K127" s="10">
        <f t="shared" si="20"/>
        <v>40</v>
      </c>
      <c r="L127" s="40">
        <f t="shared" si="26"/>
        <v>86</v>
      </c>
      <c r="M127" s="107">
        <v>1.2638888888888868</v>
      </c>
      <c r="N127" s="47">
        <f t="shared" si="27"/>
        <v>1.388888888888884E-2</v>
      </c>
      <c r="O127" s="137">
        <v>160</v>
      </c>
      <c r="P127" s="108">
        <v>1</v>
      </c>
      <c r="Q127" s="108">
        <v>1</v>
      </c>
      <c r="R127" s="108">
        <v>1</v>
      </c>
      <c r="S127" s="108">
        <v>1</v>
      </c>
      <c r="T127" s="72">
        <f t="shared" si="21"/>
        <v>218</v>
      </c>
      <c r="U127" s="72">
        <f t="shared" si="22"/>
        <v>177.5</v>
      </c>
      <c r="V127" s="72">
        <f t="shared" si="23"/>
        <v>40</v>
      </c>
      <c r="W127" s="78">
        <f>SUM($T$41:T127)/(L127+1)</f>
        <v>77.574712643678154</v>
      </c>
      <c r="X127" s="78">
        <f>SUM($U$41:U127)/(L127+1)</f>
        <v>85.705172413793093</v>
      </c>
      <c r="Y127" s="78">
        <f>SUM($V$41:V127)/(L127+1)</f>
        <v>18.7816091954023</v>
      </c>
      <c r="Z127" s="81">
        <f>SUM($N$42:N127)</f>
        <v>1.0138888888888868</v>
      </c>
      <c r="AA127" s="82">
        <f t="shared" si="28"/>
        <v>0.70736434108526991</v>
      </c>
      <c r="AB127" s="78">
        <f>SUM($T$41:T127)/Z127/24</f>
        <v>277.3561643835622</v>
      </c>
      <c r="AC127" s="78">
        <f>SUM($U$41:U127)/Z127/24</f>
        <v>306.425342465754</v>
      </c>
      <c r="AD127" s="78">
        <f>SUM($V$41:V127)/Z127/24</f>
        <v>67.150684931506987</v>
      </c>
      <c r="AE127" s="90"/>
      <c r="AF127" s="40">
        <f t="shared" si="29"/>
        <v>86</v>
      </c>
      <c r="AG127" s="116">
        <f t="shared" si="30"/>
        <v>1.2638888888888868</v>
      </c>
      <c r="AH127" s="108"/>
      <c r="AI127" s="108"/>
      <c r="AJ127" s="108"/>
      <c r="AK127" s="108"/>
      <c r="AL127" s="108"/>
      <c r="AM127" s="108"/>
      <c r="AN127" s="108"/>
      <c r="AO127" s="108"/>
      <c r="AP127" s="108"/>
      <c r="AQ127" s="108"/>
      <c r="AR127" s="108"/>
      <c r="AS127" s="108"/>
      <c r="AT127" s="108"/>
      <c r="AU127" s="108"/>
      <c r="AV127" s="156"/>
    </row>
    <row r="128" spans="2:48">
      <c r="B128" s="11">
        <f t="shared" si="24"/>
        <v>87</v>
      </c>
      <c r="C128" s="110">
        <f t="shared" si="31"/>
        <v>1.2777777777777757</v>
      </c>
      <c r="D128" s="22">
        <f t="shared" si="25"/>
        <v>1.388888888888884E-2</v>
      </c>
      <c r="E128" s="109"/>
      <c r="F128" s="109"/>
      <c r="G128" s="109"/>
      <c r="H128" s="109"/>
      <c r="I128" s="10">
        <f t="shared" si="18"/>
        <v>0</v>
      </c>
      <c r="J128" s="10">
        <f t="shared" si="19"/>
        <v>0</v>
      </c>
      <c r="K128" s="10">
        <f t="shared" si="20"/>
        <v>0</v>
      </c>
      <c r="L128" s="40">
        <f t="shared" si="26"/>
        <v>87</v>
      </c>
      <c r="M128" s="107">
        <v>1.2777777777777757</v>
      </c>
      <c r="N128" s="47">
        <f t="shared" si="27"/>
        <v>1.388888888888884E-2</v>
      </c>
      <c r="O128" s="137"/>
      <c r="P128" s="108"/>
      <c r="Q128" s="108"/>
      <c r="R128" s="108"/>
      <c r="S128" s="108"/>
      <c r="T128" s="72">
        <f t="shared" si="21"/>
        <v>0</v>
      </c>
      <c r="U128" s="72">
        <f t="shared" si="22"/>
        <v>0</v>
      </c>
      <c r="V128" s="72">
        <f t="shared" si="23"/>
        <v>0</v>
      </c>
      <c r="W128" s="78">
        <f>SUM($T$41:T128)/(L128+1)</f>
        <v>76.693181818181813</v>
      </c>
      <c r="X128" s="78">
        <f>SUM($U$41:U128)/(L128+1)</f>
        <v>84.731249999999989</v>
      </c>
      <c r="Y128" s="78">
        <f>SUM($V$41:V128)/(L128+1)</f>
        <v>18.568181818181817</v>
      </c>
      <c r="Z128" s="81">
        <f>SUM($N$42:N128)</f>
        <v>1.0277777777777757</v>
      </c>
      <c r="AA128" s="82">
        <f t="shared" si="28"/>
        <v>0.70881226053639701</v>
      </c>
      <c r="AB128" s="78">
        <f>SUM($T$41:T128)/Z128/24</f>
        <v>273.60810810810864</v>
      </c>
      <c r="AC128" s="78">
        <f>SUM($U$41:U128)/Z128/24</f>
        <v>302.28445945946004</v>
      </c>
      <c r="AD128" s="78">
        <f>SUM($V$41:V128)/Z128/24</f>
        <v>66.243243243243384</v>
      </c>
      <c r="AE128" s="90"/>
      <c r="AF128" s="40">
        <f t="shared" si="29"/>
        <v>87</v>
      </c>
      <c r="AG128" s="116">
        <f t="shared" si="30"/>
        <v>1.2777777777777757</v>
      </c>
      <c r="AH128" s="108"/>
      <c r="AI128" s="108"/>
      <c r="AJ128" s="108"/>
      <c r="AK128" s="108"/>
      <c r="AL128" s="108"/>
      <c r="AM128" s="108"/>
      <c r="AN128" s="108"/>
      <c r="AO128" s="108"/>
      <c r="AP128" s="108"/>
      <c r="AQ128" s="108"/>
      <c r="AR128" s="108"/>
      <c r="AS128" s="108"/>
      <c r="AT128" s="108"/>
      <c r="AU128" s="108"/>
      <c r="AV128" s="156"/>
    </row>
    <row r="129" spans="2:48">
      <c r="B129" s="11">
        <f t="shared" si="24"/>
        <v>88</v>
      </c>
      <c r="C129" s="110">
        <f t="shared" si="31"/>
        <v>1.2916666666666645</v>
      </c>
      <c r="D129" s="22">
        <f t="shared" si="25"/>
        <v>1.388888888888884E-2</v>
      </c>
      <c r="E129" s="109">
        <v>2</v>
      </c>
      <c r="F129" s="109"/>
      <c r="G129" s="109">
        <v>1</v>
      </c>
      <c r="H129" s="109">
        <v>1</v>
      </c>
      <c r="I129" s="10">
        <f t="shared" si="18"/>
        <v>130</v>
      </c>
      <c r="J129" s="10">
        <f t="shared" si="19"/>
        <v>195.5</v>
      </c>
      <c r="K129" s="10">
        <f t="shared" si="20"/>
        <v>40</v>
      </c>
      <c r="L129" s="40">
        <f t="shared" si="26"/>
        <v>88</v>
      </c>
      <c r="M129" s="107">
        <v>1.2916666666666645</v>
      </c>
      <c r="N129" s="47">
        <f t="shared" si="27"/>
        <v>1.388888888888884E-2</v>
      </c>
      <c r="O129" s="137">
        <v>160</v>
      </c>
      <c r="P129" s="108">
        <v>2</v>
      </c>
      <c r="Q129" s="108"/>
      <c r="R129" s="108">
        <v>1</v>
      </c>
      <c r="S129" s="108">
        <v>1</v>
      </c>
      <c r="T129" s="72">
        <f t="shared" si="21"/>
        <v>130</v>
      </c>
      <c r="U129" s="72">
        <f t="shared" si="22"/>
        <v>195.5</v>
      </c>
      <c r="V129" s="72">
        <f t="shared" si="23"/>
        <v>40</v>
      </c>
      <c r="W129" s="78">
        <f>SUM($T$41:T129)/(L129+1)</f>
        <v>77.292134831460672</v>
      </c>
      <c r="X129" s="78">
        <f>SUM($U$41:U129)/(L129+1)</f>
        <v>85.975842696629201</v>
      </c>
      <c r="Y129" s="78">
        <f>SUM($V$41:V129)/(L129+1)</f>
        <v>18.808988764044944</v>
      </c>
      <c r="Z129" s="81">
        <f>SUM($N$42:N129)</f>
        <v>1.0416666666666645</v>
      </c>
      <c r="AA129" s="82">
        <f t="shared" si="28"/>
        <v>0.71022727272727126</v>
      </c>
      <c r="AB129" s="78">
        <f>SUM($T$41:T129)/Z129/24</f>
        <v>275.16000000000059</v>
      </c>
      <c r="AC129" s="78">
        <f>SUM($U$41:U129)/Z129/24</f>
        <v>306.07400000000058</v>
      </c>
      <c r="AD129" s="78">
        <f>SUM($V$41:V129)/Z129/24</f>
        <v>66.960000000000136</v>
      </c>
      <c r="AE129" s="90"/>
      <c r="AF129" s="40">
        <f t="shared" si="29"/>
        <v>88</v>
      </c>
      <c r="AG129" s="116">
        <f t="shared" si="30"/>
        <v>1.2916666666666645</v>
      </c>
      <c r="AH129" s="108"/>
      <c r="AI129" s="108"/>
      <c r="AJ129" s="108"/>
      <c r="AK129" s="108"/>
      <c r="AL129" s="108"/>
      <c r="AM129" s="108"/>
      <c r="AN129" s="108"/>
      <c r="AO129" s="108"/>
      <c r="AP129" s="108"/>
      <c r="AQ129" s="108"/>
      <c r="AR129" s="108"/>
      <c r="AS129" s="108"/>
      <c r="AT129" s="108"/>
      <c r="AU129" s="108"/>
      <c r="AV129" s="156"/>
    </row>
    <row r="130" spans="2:48">
      <c r="B130" s="11">
        <f t="shared" si="24"/>
        <v>89</v>
      </c>
      <c r="C130" s="110">
        <f t="shared" si="31"/>
        <v>1.3055555555555534</v>
      </c>
      <c r="D130" s="22">
        <f t="shared" si="25"/>
        <v>1.388888888888884E-2</v>
      </c>
      <c r="E130" s="109"/>
      <c r="F130" s="109"/>
      <c r="G130" s="109"/>
      <c r="H130" s="109"/>
      <c r="I130" s="10">
        <f t="shared" si="18"/>
        <v>0</v>
      </c>
      <c r="J130" s="10">
        <f t="shared" si="19"/>
        <v>0</v>
      </c>
      <c r="K130" s="10">
        <f t="shared" si="20"/>
        <v>0</v>
      </c>
      <c r="L130" s="40">
        <f t="shared" si="26"/>
        <v>89</v>
      </c>
      <c r="M130" s="107">
        <v>1.3055555555555534</v>
      </c>
      <c r="N130" s="47">
        <f t="shared" si="27"/>
        <v>1.388888888888884E-2</v>
      </c>
      <c r="O130" s="137"/>
      <c r="P130" s="108"/>
      <c r="Q130" s="108"/>
      <c r="R130" s="108"/>
      <c r="S130" s="108"/>
      <c r="T130" s="72">
        <f t="shared" si="21"/>
        <v>0</v>
      </c>
      <c r="U130" s="72">
        <f t="shared" si="22"/>
        <v>0</v>
      </c>
      <c r="V130" s="72">
        <f t="shared" si="23"/>
        <v>0</v>
      </c>
      <c r="W130" s="78">
        <f>SUM($T$41:T130)/(L130+1)</f>
        <v>76.433333333333337</v>
      </c>
      <c r="X130" s="78">
        <f>SUM($U$41:U130)/(L130+1)</f>
        <v>85.020555555555546</v>
      </c>
      <c r="Y130" s="78">
        <f>SUM($V$41:V130)/(L130+1)</f>
        <v>18.600000000000001</v>
      </c>
      <c r="Z130" s="81">
        <f>SUM($N$42:N130)</f>
        <v>1.0555555555555534</v>
      </c>
      <c r="AA130" s="82">
        <f t="shared" si="28"/>
        <v>0.71161048689138429</v>
      </c>
      <c r="AB130" s="78">
        <f>SUM($T$41:T130)/Z130/24</f>
        <v>271.53947368421109</v>
      </c>
      <c r="AC130" s="78">
        <f>SUM($U$41:U130)/Z130/24</f>
        <v>302.04671052631636</v>
      </c>
      <c r="AD130" s="78">
        <f>SUM($V$41:V130)/Z130/24</f>
        <v>66.078947368421197</v>
      </c>
      <c r="AE130" s="90"/>
      <c r="AF130" s="40">
        <f t="shared" si="29"/>
        <v>89</v>
      </c>
      <c r="AG130" s="116">
        <f t="shared" si="30"/>
        <v>1.3055555555555534</v>
      </c>
      <c r="AH130" s="108"/>
      <c r="AI130" s="108"/>
      <c r="AJ130" s="108"/>
      <c r="AK130" s="108"/>
      <c r="AL130" s="108"/>
      <c r="AM130" s="108"/>
      <c r="AN130" s="108"/>
      <c r="AO130" s="108"/>
      <c r="AP130" s="108"/>
      <c r="AQ130" s="108"/>
      <c r="AR130" s="108"/>
      <c r="AS130" s="108"/>
      <c r="AT130" s="108"/>
      <c r="AU130" s="108"/>
      <c r="AV130" s="156"/>
    </row>
    <row r="131" spans="2:48">
      <c r="B131" s="11">
        <f t="shared" si="24"/>
        <v>90</v>
      </c>
      <c r="C131" s="110">
        <f t="shared" ref="C131:C159" si="32">C130+$C$195</f>
        <v>1.3180555555555533</v>
      </c>
      <c r="D131" s="22">
        <f t="shared" si="25"/>
        <v>1.2499999999999956E-2</v>
      </c>
      <c r="E131" s="109">
        <v>1</v>
      </c>
      <c r="F131" s="109">
        <v>1</v>
      </c>
      <c r="G131" s="109">
        <v>1</v>
      </c>
      <c r="H131" s="109">
        <v>1</v>
      </c>
      <c r="I131" s="10">
        <f t="shared" si="18"/>
        <v>218</v>
      </c>
      <c r="J131" s="10">
        <f t="shared" si="19"/>
        <v>177.5</v>
      </c>
      <c r="K131" s="10">
        <f t="shared" si="20"/>
        <v>40</v>
      </c>
      <c r="L131" s="40">
        <f t="shared" si="26"/>
        <v>90</v>
      </c>
      <c r="M131" s="107">
        <v>1.3180555555555533</v>
      </c>
      <c r="N131" s="47">
        <f t="shared" si="27"/>
        <v>1.2499999999999956E-2</v>
      </c>
      <c r="O131" s="137">
        <v>160</v>
      </c>
      <c r="P131" s="108">
        <v>1</v>
      </c>
      <c r="Q131" s="108">
        <v>1</v>
      </c>
      <c r="R131" s="108">
        <v>1</v>
      </c>
      <c r="S131" s="108">
        <v>1</v>
      </c>
      <c r="T131" s="72">
        <f t="shared" si="21"/>
        <v>218</v>
      </c>
      <c r="U131" s="72">
        <f t="shared" si="22"/>
        <v>177.5</v>
      </c>
      <c r="V131" s="72">
        <f t="shared" si="23"/>
        <v>40</v>
      </c>
      <c r="W131" s="78">
        <f>SUM($T$41:T131)/(L131+1)</f>
        <v>77.989010989010993</v>
      </c>
      <c r="X131" s="78">
        <f>SUM($U$41:U131)/(L131+1)</f>
        <v>86.036813186813177</v>
      </c>
      <c r="Y131" s="78">
        <f>SUM($V$41:V131)/(L131+1)</f>
        <v>18.835164835164836</v>
      </c>
      <c r="Z131" s="81">
        <f>SUM($N$42:N131)</f>
        <v>1.0680555555555533</v>
      </c>
      <c r="AA131" s="82">
        <f t="shared" si="28"/>
        <v>0.71203703703703558</v>
      </c>
      <c r="AB131" s="78">
        <f>SUM($T$41:T131)/Z131/24</f>
        <v>276.866059817946</v>
      </c>
      <c r="AC131" s="78">
        <f>SUM($U$41:U131)/Z131/24</f>
        <v>305.43628088426584</v>
      </c>
      <c r="AD131" s="78">
        <f>SUM($V$41:V131)/Z131/24</f>
        <v>66.866059817945526</v>
      </c>
      <c r="AE131" s="90"/>
      <c r="AF131" s="40">
        <f t="shared" si="29"/>
        <v>90</v>
      </c>
      <c r="AG131" s="116">
        <f t="shared" si="30"/>
        <v>1.3180555555555533</v>
      </c>
      <c r="AH131" s="108"/>
      <c r="AI131" s="108"/>
      <c r="AJ131" s="108"/>
      <c r="AK131" s="108"/>
      <c r="AL131" s="108"/>
      <c r="AM131" s="108"/>
      <c r="AN131" s="108"/>
      <c r="AO131" s="108"/>
      <c r="AP131" s="108"/>
      <c r="AQ131" s="108"/>
      <c r="AR131" s="108"/>
      <c r="AS131" s="108"/>
      <c r="AT131" s="108"/>
      <c r="AU131" s="108"/>
      <c r="AV131" s="156"/>
    </row>
    <row r="132" spans="2:48">
      <c r="B132" s="11">
        <f t="shared" si="24"/>
        <v>91</v>
      </c>
      <c r="C132" s="110">
        <f t="shared" si="32"/>
        <v>1.3305555555555533</v>
      </c>
      <c r="D132" s="22">
        <f t="shared" si="25"/>
        <v>1.2499999999999956E-2</v>
      </c>
      <c r="E132" s="109"/>
      <c r="F132" s="109"/>
      <c r="G132" s="109"/>
      <c r="H132" s="109"/>
      <c r="I132" s="10">
        <f t="shared" si="18"/>
        <v>0</v>
      </c>
      <c r="J132" s="10">
        <f t="shared" si="19"/>
        <v>0</v>
      </c>
      <c r="K132" s="10">
        <f t="shared" si="20"/>
        <v>0</v>
      </c>
      <c r="L132" s="40">
        <f t="shared" si="26"/>
        <v>91</v>
      </c>
      <c r="M132" s="107">
        <v>1.3305555555555533</v>
      </c>
      <c r="N132" s="47">
        <f t="shared" si="27"/>
        <v>1.2499999999999956E-2</v>
      </c>
      <c r="O132" s="137"/>
      <c r="P132" s="108"/>
      <c r="Q132" s="108"/>
      <c r="R132" s="108"/>
      <c r="S132" s="108"/>
      <c r="T132" s="72">
        <f t="shared" si="21"/>
        <v>0</v>
      </c>
      <c r="U132" s="72">
        <f t="shared" si="22"/>
        <v>0</v>
      </c>
      <c r="V132" s="72">
        <f t="shared" si="23"/>
        <v>0</v>
      </c>
      <c r="W132" s="78">
        <f>SUM($T$41:T132)/(L132+1)</f>
        <v>77.141304347826093</v>
      </c>
      <c r="X132" s="78">
        <f>SUM($U$41:U132)/(L132+1)</f>
        <v>85.101630434782592</v>
      </c>
      <c r="Y132" s="78">
        <f>SUM($V$41:V132)/(L132+1)</f>
        <v>18.630434782608695</v>
      </c>
      <c r="Z132" s="81">
        <f>SUM($N$42:N132)</f>
        <v>1.0805555555555533</v>
      </c>
      <c r="AA132" s="82">
        <f t="shared" si="28"/>
        <v>0.71245421245421092</v>
      </c>
      <c r="AB132" s="78">
        <f>SUM($T$41:T132)/Z132/24</f>
        <v>273.66323907455069</v>
      </c>
      <c r="AC132" s="78">
        <f>SUM($U$41:U132)/Z132/24</f>
        <v>301.9029562982011</v>
      </c>
      <c r="AD132" s="78">
        <f>SUM($V$41:V132)/Z132/24</f>
        <v>66.092544987146667</v>
      </c>
      <c r="AE132" s="90"/>
      <c r="AF132" s="40">
        <f t="shared" si="29"/>
        <v>91</v>
      </c>
      <c r="AG132" s="116">
        <f t="shared" si="30"/>
        <v>1.3305555555555533</v>
      </c>
      <c r="AH132" s="108"/>
      <c r="AI132" s="108"/>
      <c r="AJ132" s="108"/>
      <c r="AK132" s="108"/>
      <c r="AL132" s="108"/>
      <c r="AM132" s="108"/>
      <c r="AN132" s="108"/>
      <c r="AO132" s="108"/>
      <c r="AP132" s="108"/>
      <c r="AQ132" s="108"/>
      <c r="AR132" s="108"/>
      <c r="AS132" s="108"/>
      <c r="AT132" s="108"/>
      <c r="AU132" s="108"/>
      <c r="AV132" s="156"/>
    </row>
    <row r="133" spans="2:48">
      <c r="B133" s="11">
        <f t="shared" si="24"/>
        <v>92</v>
      </c>
      <c r="C133" s="110">
        <f t="shared" si="32"/>
        <v>1.3430555555555532</v>
      </c>
      <c r="D133" s="22">
        <f t="shared" si="25"/>
        <v>1.2499999999999956E-2</v>
      </c>
      <c r="E133" s="109">
        <v>2</v>
      </c>
      <c r="F133" s="109"/>
      <c r="G133" s="109">
        <v>1</v>
      </c>
      <c r="H133" s="109">
        <v>1</v>
      </c>
      <c r="I133" s="10">
        <f t="shared" si="18"/>
        <v>130</v>
      </c>
      <c r="J133" s="10">
        <f t="shared" si="19"/>
        <v>195.5</v>
      </c>
      <c r="K133" s="10">
        <f t="shared" si="20"/>
        <v>40</v>
      </c>
      <c r="L133" s="40">
        <f t="shared" si="26"/>
        <v>92</v>
      </c>
      <c r="M133" s="107">
        <v>1.3430555555555532</v>
      </c>
      <c r="N133" s="47">
        <f t="shared" si="27"/>
        <v>1.2499999999999956E-2</v>
      </c>
      <c r="O133" s="137">
        <v>160</v>
      </c>
      <c r="P133" s="108">
        <v>2</v>
      </c>
      <c r="Q133" s="108"/>
      <c r="R133" s="108">
        <v>1</v>
      </c>
      <c r="S133" s="108">
        <v>1</v>
      </c>
      <c r="T133" s="72">
        <f t="shared" si="21"/>
        <v>130</v>
      </c>
      <c r="U133" s="72">
        <f t="shared" si="22"/>
        <v>195.5</v>
      </c>
      <c r="V133" s="72">
        <f t="shared" si="23"/>
        <v>40</v>
      </c>
      <c r="W133" s="78">
        <f>SUM($T$41:T133)/(L133+1)</f>
        <v>77.709677419354833</v>
      </c>
      <c r="X133" s="78">
        <f>SUM($U$41:U133)/(L133+1)</f>
        <v>86.288709677419334</v>
      </c>
      <c r="Y133" s="78">
        <f>SUM($V$41:V133)/(L133+1)</f>
        <v>18.86021505376344</v>
      </c>
      <c r="Z133" s="81">
        <f>SUM($N$42:N133)</f>
        <v>1.0930555555555532</v>
      </c>
      <c r="AA133" s="82">
        <f t="shared" si="28"/>
        <v>0.71286231884057816</v>
      </c>
      <c r="AB133" s="78">
        <f>SUM($T$41:T133)/Z133/24</f>
        <v>275.48919949174137</v>
      </c>
      <c r="AC133" s="78">
        <f>SUM($U$41:U133)/Z133/24</f>
        <v>305.9027954256677</v>
      </c>
      <c r="AD133" s="78">
        <f>SUM($V$41:V133)/Z133/24</f>
        <v>66.861499364676135</v>
      </c>
      <c r="AE133" s="90"/>
      <c r="AF133" s="40">
        <f t="shared" si="29"/>
        <v>92</v>
      </c>
      <c r="AG133" s="116">
        <f t="shared" si="30"/>
        <v>1.3430555555555532</v>
      </c>
      <c r="AH133" s="108"/>
      <c r="AI133" s="108"/>
      <c r="AJ133" s="108"/>
      <c r="AK133" s="108"/>
      <c r="AL133" s="108"/>
      <c r="AM133" s="108"/>
      <c r="AN133" s="108"/>
      <c r="AO133" s="108"/>
      <c r="AP133" s="108"/>
      <c r="AQ133" s="108"/>
      <c r="AR133" s="108"/>
      <c r="AS133" s="108"/>
      <c r="AT133" s="108"/>
      <c r="AU133" s="108"/>
      <c r="AV133" s="156"/>
    </row>
    <row r="134" spans="2:48">
      <c r="B134" s="11">
        <f t="shared" si="24"/>
        <v>93</v>
      </c>
      <c r="C134" s="110">
        <f t="shared" si="32"/>
        <v>1.3555555555555532</v>
      </c>
      <c r="D134" s="22">
        <f t="shared" si="25"/>
        <v>1.2499999999999956E-2</v>
      </c>
      <c r="E134" s="109"/>
      <c r="F134" s="109"/>
      <c r="G134" s="109"/>
      <c r="H134" s="109"/>
      <c r="I134" s="10">
        <f t="shared" si="18"/>
        <v>0</v>
      </c>
      <c r="J134" s="10">
        <f t="shared" si="19"/>
        <v>0</v>
      </c>
      <c r="K134" s="10">
        <f t="shared" si="20"/>
        <v>0</v>
      </c>
      <c r="L134" s="40">
        <f t="shared" si="26"/>
        <v>93</v>
      </c>
      <c r="M134" s="107">
        <v>1.3555555555555532</v>
      </c>
      <c r="N134" s="47">
        <f t="shared" si="27"/>
        <v>1.2499999999999956E-2</v>
      </c>
      <c r="O134" s="137"/>
      <c r="P134" s="108"/>
      <c r="Q134" s="108"/>
      <c r="R134" s="108"/>
      <c r="S134" s="108"/>
      <c r="T134" s="72">
        <f t="shared" si="21"/>
        <v>0</v>
      </c>
      <c r="U134" s="72">
        <f t="shared" si="22"/>
        <v>0</v>
      </c>
      <c r="V134" s="72">
        <f t="shared" si="23"/>
        <v>0</v>
      </c>
      <c r="W134" s="78">
        <f>SUM($T$41:T134)/(L134+1)</f>
        <v>76.88297872340425</v>
      </c>
      <c r="X134" s="78">
        <f>SUM($U$41:U134)/(L134+1)</f>
        <v>85.370744680851047</v>
      </c>
      <c r="Y134" s="78">
        <f>SUM($V$41:V134)/(L134+1)</f>
        <v>18.659574468085108</v>
      </c>
      <c r="Z134" s="81">
        <f>SUM($N$42:N134)</f>
        <v>1.1055555555555532</v>
      </c>
      <c r="AA134" s="82">
        <f t="shared" si="28"/>
        <v>0.71326164874551823</v>
      </c>
      <c r="AB134" s="78">
        <f>SUM($T$41:T134)/Z134/24</f>
        <v>272.37437185929707</v>
      </c>
      <c r="AC134" s="78">
        <f>SUM($U$41:U134)/Z134/24</f>
        <v>302.44409547738752</v>
      </c>
      <c r="AD134" s="78">
        <f>SUM($V$41:V134)/Z134/24</f>
        <v>66.105527638191106</v>
      </c>
      <c r="AE134" s="90"/>
      <c r="AF134" s="40">
        <f t="shared" si="29"/>
        <v>93</v>
      </c>
      <c r="AG134" s="116">
        <f t="shared" si="30"/>
        <v>1.3555555555555532</v>
      </c>
      <c r="AH134" s="108"/>
      <c r="AI134" s="108"/>
      <c r="AJ134" s="108"/>
      <c r="AK134" s="108"/>
      <c r="AL134" s="108"/>
      <c r="AM134" s="108"/>
      <c r="AN134" s="108"/>
      <c r="AO134" s="108"/>
      <c r="AP134" s="108"/>
      <c r="AQ134" s="108"/>
      <c r="AR134" s="108"/>
      <c r="AS134" s="108"/>
      <c r="AT134" s="108"/>
      <c r="AU134" s="108"/>
      <c r="AV134" s="156"/>
    </row>
    <row r="135" spans="2:48">
      <c r="B135" s="11">
        <f t="shared" si="24"/>
        <v>94</v>
      </c>
      <c r="C135" s="110">
        <f t="shared" si="32"/>
        <v>1.3680555555555531</v>
      </c>
      <c r="D135" s="22">
        <f t="shared" si="25"/>
        <v>1.2499999999999956E-2</v>
      </c>
      <c r="E135" s="109">
        <v>1</v>
      </c>
      <c r="F135" s="109">
        <v>1</v>
      </c>
      <c r="G135" s="109">
        <v>1</v>
      </c>
      <c r="H135" s="109">
        <v>1</v>
      </c>
      <c r="I135" s="10">
        <f t="shared" si="18"/>
        <v>218</v>
      </c>
      <c r="J135" s="10">
        <f t="shared" si="19"/>
        <v>177.5</v>
      </c>
      <c r="K135" s="10">
        <f t="shared" si="20"/>
        <v>40</v>
      </c>
      <c r="L135" s="40">
        <f t="shared" si="26"/>
        <v>94</v>
      </c>
      <c r="M135" s="107">
        <v>1.3680555555555531</v>
      </c>
      <c r="N135" s="47">
        <f t="shared" si="27"/>
        <v>1.2499999999999956E-2</v>
      </c>
      <c r="O135" s="137">
        <v>160</v>
      </c>
      <c r="P135" s="108">
        <v>1</v>
      </c>
      <c r="Q135" s="108">
        <v>1</v>
      </c>
      <c r="R135" s="108">
        <v>1</v>
      </c>
      <c r="S135" s="108">
        <v>1</v>
      </c>
      <c r="T135" s="72">
        <f t="shared" si="21"/>
        <v>218</v>
      </c>
      <c r="U135" s="72">
        <f t="shared" si="22"/>
        <v>177.5</v>
      </c>
      <c r="V135" s="72">
        <f t="shared" si="23"/>
        <v>40</v>
      </c>
      <c r="W135" s="78">
        <f>SUM($T$41:T135)/(L135+1)</f>
        <v>78.368421052631575</v>
      </c>
      <c r="X135" s="78">
        <f>SUM($U$41:U135)/(L135+1)</f>
        <v>86.340526315789461</v>
      </c>
      <c r="Y135" s="78">
        <f>SUM($V$41:V135)/(L135+1)</f>
        <v>18.88421052631579</v>
      </c>
      <c r="Z135" s="81">
        <f>SUM($N$42:N135)</f>
        <v>1.1180555555555531</v>
      </c>
      <c r="AA135" s="82">
        <f t="shared" si="28"/>
        <v>0.71365248226950195</v>
      </c>
      <c r="AB135" s="78">
        <f>SUM($T$41:T135)/Z135/24</f>
        <v>277.45341614906891</v>
      </c>
      <c r="AC135" s="78">
        <f>SUM($U$41:U135)/Z135/24</f>
        <v>305.67763975155339</v>
      </c>
      <c r="AD135" s="78">
        <f>SUM($V$41:V135)/Z135/24</f>
        <v>66.857142857143003</v>
      </c>
      <c r="AE135" s="90"/>
      <c r="AF135" s="40">
        <f t="shared" si="29"/>
        <v>94</v>
      </c>
      <c r="AG135" s="116">
        <f t="shared" si="30"/>
        <v>1.3680555555555531</v>
      </c>
      <c r="AH135" s="108"/>
      <c r="AI135" s="108"/>
      <c r="AJ135" s="108"/>
      <c r="AK135" s="108"/>
      <c r="AL135" s="108"/>
      <c r="AM135" s="108"/>
      <c r="AN135" s="108"/>
      <c r="AO135" s="108"/>
      <c r="AP135" s="108"/>
      <c r="AQ135" s="108"/>
      <c r="AR135" s="108"/>
      <c r="AS135" s="108"/>
      <c r="AT135" s="108"/>
      <c r="AU135" s="108"/>
      <c r="AV135" s="156"/>
    </row>
    <row r="136" spans="2:48">
      <c r="B136" s="11">
        <f t="shared" si="24"/>
        <v>95</v>
      </c>
      <c r="C136" s="110">
        <f t="shared" si="32"/>
        <v>1.3805555555555531</v>
      </c>
      <c r="D136" s="22">
        <f t="shared" si="25"/>
        <v>1.2499999999999956E-2</v>
      </c>
      <c r="E136" s="109"/>
      <c r="F136" s="109"/>
      <c r="G136" s="109"/>
      <c r="H136" s="109"/>
      <c r="I136" s="10">
        <f t="shared" si="18"/>
        <v>0</v>
      </c>
      <c r="J136" s="10">
        <f t="shared" si="19"/>
        <v>0</v>
      </c>
      <c r="K136" s="10">
        <f t="shared" si="20"/>
        <v>0</v>
      </c>
      <c r="L136" s="40">
        <f t="shared" si="26"/>
        <v>95</v>
      </c>
      <c r="M136" s="107">
        <v>1.3805555555555531</v>
      </c>
      <c r="N136" s="47">
        <f t="shared" si="27"/>
        <v>1.2499999999999956E-2</v>
      </c>
      <c r="O136" s="137"/>
      <c r="P136" s="108"/>
      <c r="Q136" s="108"/>
      <c r="R136" s="108"/>
      <c r="S136" s="108"/>
      <c r="T136" s="72">
        <f t="shared" si="21"/>
        <v>0</v>
      </c>
      <c r="U136" s="72">
        <f t="shared" si="22"/>
        <v>0</v>
      </c>
      <c r="V136" s="72">
        <f t="shared" si="23"/>
        <v>0</v>
      </c>
      <c r="W136" s="78">
        <f>SUM($T$41:T136)/(L136+1)</f>
        <v>77.552083333333329</v>
      </c>
      <c r="X136" s="78">
        <f>SUM($U$41:U136)/(L136+1)</f>
        <v>85.441145833333323</v>
      </c>
      <c r="Y136" s="78">
        <f>SUM($V$41:V136)/(L136+1)</f>
        <v>18.6875</v>
      </c>
      <c r="Z136" s="81">
        <f>SUM($N$42:N136)</f>
        <v>1.1305555555555531</v>
      </c>
      <c r="AA136" s="82">
        <f t="shared" si="28"/>
        <v>0.71403508771929669</v>
      </c>
      <c r="AB136" s="78">
        <f>SUM($T$41:T136)/Z136/24</f>
        <v>274.38574938574999</v>
      </c>
      <c r="AC136" s="78">
        <f>SUM($U$41:U136)/Z136/24</f>
        <v>302.29791154791218</v>
      </c>
      <c r="AD136" s="78">
        <f>SUM($V$41:V136)/Z136/24</f>
        <v>66.117936117936253</v>
      </c>
      <c r="AE136" s="90"/>
      <c r="AF136" s="40">
        <f t="shared" si="29"/>
        <v>95</v>
      </c>
      <c r="AG136" s="116">
        <f t="shared" si="30"/>
        <v>1.3805555555555531</v>
      </c>
      <c r="AH136" s="108"/>
      <c r="AI136" s="108"/>
      <c r="AJ136" s="108"/>
      <c r="AK136" s="108"/>
      <c r="AL136" s="108"/>
      <c r="AM136" s="108"/>
      <c r="AN136" s="108"/>
      <c r="AO136" s="108"/>
      <c r="AP136" s="108"/>
      <c r="AQ136" s="108"/>
      <c r="AR136" s="108"/>
      <c r="AS136" s="108"/>
      <c r="AT136" s="108"/>
      <c r="AU136" s="108"/>
      <c r="AV136" s="156"/>
    </row>
    <row r="137" spans="2:48">
      <c r="B137" s="11">
        <f t="shared" si="24"/>
        <v>96</v>
      </c>
      <c r="C137" s="110">
        <f t="shared" si="32"/>
        <v>1.393055555555553</v>
      </c>
      <c r="D137" s="22">
        <f t="shared" si="25"/>
        <v>1.2499999999999956E-2</v>
      </c>
      <c r="E137" s="109">
        <v>2</v>
      </c>
      <c r="F137" s="109"/>
      <c r="G137" s="109">
        <v>1</v>
      </c>
      <c r="H137" s="109">
        <v>1</v>
      </c>
      <c r="I137" s="10">
        <f t="shared" ref="I137:I168" si="33">E137*$I$22+F137*$I$18+H137*$I$23</f>
        <v>130</v>
      </c>
      <c r="J137" s="10">
        <f t="shared" ref="J137:J168" si="34">E137*$J$22+F137*$J$18+H137*$J$23</f>
        <v>195.5</v>
      </c>
      <c r="K137" s="10">
        <f t="shared" si="20"/>
        <v>40</v>
      </c>
      <c r="L137" s="40">
        <f t="shared" si="26"/>
        <v>96</v>
      </c>
      <c r="M137" s="107">
        <v>1.393055555555553</v>
      </c>
      <c r="N137" s="47">
        <f t="shared" si="27"/>
        <v>1.2499999999999956E-2</v>
      </c>
      <c r="O137" s="137">
        <v>160</v>
      </c>
      <c r="P137" s="108">
        <v>2</v>
      </c>
      <c r="Q137" s="108"/>
      <c r="R137" s="108">
        <v>1</v>
      </c>
      <c r="S137" s="108">
        <v>1</v>
      </c>
      <c r="T137" s="72">
        <f t="shared" si="21"/>
        <v>130</v>
      </c>
      <c r="U137" s="72">
        <f t="shared" si="22"/>
        <v>195.5</v>
      </c>
      <c r="V137" s="72">
        <f t="shared" si="23"/>
        <v>40</v>
      </c>
      <c r="W137" s="78">
        <f>SUM($T$41:T137)/(L137+1)</f>
        <v>78.092783505154642</v>
      </c>
      <c r="X137" s="78">
        <f>SUM($U$41:U137)/(L137+1)</f>
        <v>86.57577319587628</v>
      </c>
      <c r="Y137" s="78">
        <f>SUM($V$41:V137)/(L137+1)</f>
        <v>18.907216494845361</v>
      </c>
      <c r="Z137" s="81">
        <f>SUM($N$42:N137)</f>
        <v>1.143055555555553</v>
      </c>
      <c r="AA137" s="82">
        <f t="shared" si="28"/>
        <v>0.71440972222222066</v>
      </c>
      <c r="AB137" s="78">
        <f>SUM($T$41:T137)/Z137/24</f>
        <v>276.12393681652549</v>
      </c>
      <c r="AC137" s="78">
        <f>SUM($U$41:U137)/Z137/24</f>
        <v>306.11846901579651</v>
      </c>
      <c r="AD137" s="78">
        <f>SUM($V$41:V137)/Z137/24</f>
        <v>66.852976913730402</v>
      </c>
      <c r="AE137" s="90"/>
      <c r="AF137" s="40">
        <f t="shared" si="29"/>
        <v>96</v>
      </c>
      <c r="AG137" s="116">
        <f t="shared" si="30"/>
        <v>1.393055555555553</v>
      </c>
      <c r="AH137" s="108"/>
      <c r="AI137" s="108"/>
      <c r="AJ137" s="108"/>
      <c r="AK137" s="108"/>
      <c r="AL137" s="108"/>
      <c r="AM137" s="108"/>
      <c r="AN137" s="108"/>
      <c r="AO137" s="108"/>
      <c r="AP137" s="108"/>
      <c r="AQ137" s="108"/>
      <c r="AR137" s="108"/>
      <c r="AS137" s="108"/>
      <c r="AT137" s="108"/>
      <c r="AU137" s="108"/>
      <c r="AV137" s="156"/>
    </row>
    <row r="138" spans="2:48">
      <c r="B138" s="11">
        <f t="shared" si="24"/>
        <v>97</v>
      </c>
      <c r="C138" s="110">
        <f t="shared" si="32"/>
        <v>1.405555555555553</v>
      </c>
      <c r="D138" s="22">
        <f t="shared" si="25"/>
        <v>1.2499999999999956E-2</v>
      </c>
      <c r="E138" s="109"/>
      <c r="F138" s="109"/>
      <c r="G138" s="109"/>
      <c r="H138" s="109"/>
      <c r="I138" s="10">
        <f t="shared" si="33"/>
        <v>0</v>
      </c>
      <c r="J138" s="10">
        <f t="shared" si="34"/>
        <v>0</v>
      </c>
      <c r="K138" s="10">
        <f t="shared" si="20"/>
        <v>0</v>
      </c>
      <c r="L138" s="40">
        <f t="shared" si="26"/>
        <v>97</v>
      </c>
      <c r="M138" s="107">
        <v>1.405555555555553</v>
      </c>
      <c r="N138" s="47">
        <f t="shared" si="27"/>
        <v>1.2499999999999956E-2</v>
      </c>
      <c r="O138" s="137"/>
      <c r="P138" s="108"/>
      <c r="Q138" s="108"/>
      <c r="R138" s="108"/>
      <c r="S138" s="108"/>
      <c r="T138" s="72">
        <f t="shared" si="21"/>
        <v>0</v>
      </c>
      <c r="U138" s="72">
        <f t="shared" si="22"/>
        <v>0</v>
      </c>
      <c r="V138" s="72">
        <f t="shared" si="23"/>
        <v>0</v>
      </c>
      <c r="W138" s="78">
        <f>SUM($T$41:T138)/(L138+1)</f>
        <v>77.295918367346943</v>
      </c>
      <c r="X138" s="78">
        <f>SUM($U$41:U138)/(L138+1)</f>
        <v>85.692346938775501</v>
      </c>
      <c r="Y138" s="78">
        <f>SUM($V$41:V138)/(L138+1)</f>
        <v>18.714285714285715</v>
      </c>
      <c r="Z138" s="81">
        <f>SUM($N$42:N138)</f>
        <v>1.155555555555553</v>
      </c>
      <c r="AA138" s="82">
        <f t="shared" si="28"/>
        <v>0.71477663230240385</v>
      </c>
      <c r="AB138" s="78">
        <f>SUM($T$41:T138)/Z138/24</f>
        <v>273.13701923076985</v>
      </c>
      <c r="AC138" s="78">
        <f>SUM($U$41:U138)/Z138/24</f>
        <v>302.80709134615444</v>
      </c>
      <c r="AD138" s="78">
        <f>SUM($V$41:V138)/Z138/24</f>
        <v>66.129807692307836</v>
      </c>
      <c r="AE138" s="90"/>
      <c r="AF138" s="40">
        <f t="shared" si="29"/>
        <v>97</v>
      </c>
      <c r="AG138" s="116">
        <f t="shared" si="30"/>
        <v>1.405555555555553</v>
      </c>
      <c r="AH138" s="108"/>
      <c r="AI138" s="108"/>
      <c r="AJ138" s="108"/>
      <c r="AK138" s="108"/>
      <c r="AL138" s="108"/>
      <c r="AM138" s="108"/>
      <c r="AN138" s="108"/>
      <c r="AO138" s="108"/>
      <c r="AP138" s="108"/>
      <c r="AQ138" s="108"/>
      <c r="AR138" s="108"/>
      <c r="AS138" s="108"/>
      <c r="AT138" s="108"/>
      <c r="AU138" s="108"/>
      <c r="AV138" s="156"/>
    </row>
    <row r="139" spans="2:48">
      <c r="B139" s="11">
        <f t="shared" si="24"/>
        <v>98</v>
      </c>
      <c r="C139" s="110">
        <f t="shared" si="32"/>
        <v>1.418055555555553</v>
      </c>
      <c r="D139" s="22">
        <f t="shared" si="25"/>
        <v>1.2499999999999956E-2</v>
      </c>
      <c r="E139" s="109">
        <v>1</v>
      </c>
      <c r="F139" s="109">
        <v>1</v>
      </c>
      <c r="G139" s="109">
        <v>1</v>
      </c>
      <c r="H139" s="109">
        <v>1</v>
      </c>
      <c r="I139" s="10">
        <f t="shared" si="33"/>
        <v>218</v>
      </c>
      <c r="J139" s="10">
        <f t="shared" si="34"/>
        <v>177.5</v>
      </c>
      <c r="K139" s="10">
        <f t="shared" si="20"/>
        <v>40</v>
      </c>
      <c r="L139" s="40">
        <f t="shared" si="26"/>
        <v>98</v>
      </c>
      <c r="M139" s="107">
        <v>1.418055555555553</v>
      </c>
      <c r="N139" s="47">
        <f t="shared" si="27"/>
        <v>1.2499999999999956E-2</v>
      </c>
      <c r="O139" s="137">
        <v>160</v>
      </c>
      <c r="P139" s="108">
        <v>1</v>
      </c>
      <c r="Q139" s="108">
        <v>1</v>
      </c>
      <c r="R139" s="108">
        <v>1</v>
      </c>
      <c r="S139" s="108">
        <v>1</v>
      </c>
      <c r="T139" s="72">
        <f t="shared" si="21"/>
        <v>218</v>
      </c>
      <c r="U139" s="72">
        <f t="shared" si="22"/>
        <v>177.5</v>
      </c>
      <c r="V139" s="72">
        <f t="shared" si="23"/>
        <v>40</v>
      </c>
      <c r="W139" s="78">
        <f>SUM($T$41:T139)/(L139+1)</f>
        <v>78.717171717171723</v>
      </c>
      <c r="X139" s="78">
        <f>SUM($U$41:U139)/(L139+1)</f>
        <v>86.61969696969696</v>
      </c>
      <c r="Y139" s="78">
        <f>SUM($V$41:V139)/(L139+1)</f>
        <v>18.929292929292931</v>
      </c>
      <c r="Z139" s="81">
        <f>SUM($N$42:N139)</f>
        <v>1.168055555555553</v>
      </c>
      <c r="AA139" s="82">
        <f t="shared" si="28"/>
        <v>0.7151360544217672</v>
      </c>
      <c r="AB139" s="78">
        <f>SUM($T$41:T139)/Z139/24</f>
        <v>277.9904875148639</v>
      </c>
      <c r="AC139" s="78">
        <f>SUM($U$41:U139)/Z139/24</f>
        <v>305.89833531510169</v>
      </c>
      <c r="AD139" s="78">
        <f>SUM($V$41:V139)/Z139/24</f>
        <v>66.84898929845437</v>
      </c>
      <c r="AE139" s="90"/>
      <c r="AF139" s="40">
        <f t="shared" si="29"/>
        <v>98</v>
      </c>
      <c r="AG139" s="116">
        <f t="shared" si="30"/>
        <v>1.418055555555553</v>
      </c>
      <c r="AH139" s="108"/>
      <c r="AI139" s="108"/>
      <c r="AJ139" s="108"/>
      <c r="AK139" s="108"/>
      <c r="AL139" s="108"/>
      <c r="AM139" s="108"/>
      <c r="AN139" s="108"/>
      <c r="AO139" s="108"/>
      <c r="AP139" s="108"/>
      <c r="AQ139" s="108"/>
      <c r="AR139" s="108"/>
      <c r="AS139" s="108"/>
      <c r="AT139" s="108"/>
      <c r="AU139" s="108"/>
      <c r="AV139" s="156"/>
    </row>
    <row r="140" spans="2:48">
      <c r="B140" s="11">
        <f t="shared" si="24"/>
        <v>99</v>
      </c>
      <c r="C140" s="110">
        <f t="shared" si="32"/>
        <v>1.4305555555555529</v>
      </c>
      <c r="D140" s="22">
        <f t="shared" si="25"/>
        <v>1.2499999999999956E-2</v>
      </c>
      <c r="E140" s="109"/>
      <c r="F140" s="109"/>
      <c r="G140" s="109"/>
      <c r="H140" s="109"/>
      <c r="I140" s="10">
        <f t="shared" si="33"/>
        <v>0</v>
      </c>
      <c r="J140" s="10">
        <f t="shared" si="34"/>
        <v>0</v>
      </c>
      <c r="K140" s="10">
        <f t="shared" si="20"/>
        <v>0</v>
      </c>
      <c r="L140" s="40">
        <f t="shared" si="26"/>
        <v>99</v>
      </c>
      <c r="M140" s="107">
        <v>1.4305555555555529</v>
      </c>
      <c r="N140" s="47">
        <f t="shared" si="27"/>
        <v>1.2499999999999956E-2</v>
      </c>
      <c r="O140" s="137"/>
      <c r="P140" s="108"/>
      <c r="Q140" s="108"/>
      <c r="R140" s="108"/>
      <c r="S140" s="108"/>
      <c r="T140" s="72">
        <f t="shared" si="21"/>
        <v>0</v>
      </c>
      <c r="U140" s="72">
        <f t="shared" si="22"/>
        <v>0</v>
      </c>
      <c r="V140" s="72">
        <f t="shared" si="23"/>
        <v>0</v>
      </c>
      <c r="W140" s="78">
        <f>SUM($T$41:T140)/(L140+1)</f>
        <v>77.930000000000007</v>
      </c>
      <c r="X140" s="78">
        <f>SUM($U$41:U140)/(L140+1)</f>
        <v>85.753499999999988</v>
      </c>
      <c r="Y140" s="78">
        <f>SUM($V$41:V140)/(L140+1)</f>
        <v>18.739999999999998</v>
      </c>
      <c r="Z140" s="81">
        <f>SUM($N$42:N140)</f>
        <v>1.1805555555555529</v>
      </c>
      <c r="AA140" s="82">
        <f t="shared" si="28"/>
        <v>0.71548821548821384</v>
      </c>
      <c r="AB140" s="78">
        <f>SUM($T$41:T140)/Z140/24</f>
        <v>275.04705882352999</v>
      </c>
      <c r="AC140" s="78">
        <f>SUM($U$41:U140)/Z140/24</f>
        <v>302.65941176470648</v>
      </c>
      <c r="AD140" s="78">
        <f>SUM($V$41:V140)/Z140/24</f>
        <v>66.141176470588377</v>
      </c>
      <c r="AE140" s="90"/>
      <c r="AF140" s="40">
        <f t="shared" si="29"/>
        <v>99</v>
      </c>
      <c r="AG140" s="116">
        <f t="shared" si="30"/>
        <v>1.4305555555555529</v>
      </c>
      <c r="AH140" s="108"/>
      <c r="AI140" s="108"/>
      <c r="AJ140" s="108"/>
      <c r="AK140" s="108"/>
      <c r="AL140" s="108"/>
      <c r="AM140" s="108"/>
      <c r="AN140" s="108"/>
      <c r="AO140" s="108"/>
      <c r="AP140" s="108"/>
      <c r="AQ140" s="108"/>
      <c r="AR140" s="108"/>
      <c r="AS140" s="108"/>
      <c r="AT140" s="108"/>
      <c r="AU140" s="108"/>
      <c r="AV140" s="156"/>
    </row>
    <row r="141" spans="2:48">
      <c r="B141" s="11">
        <f t="shared" si="24"/>
        <v>100</v>
      </c>
      <c r="C141" s="110">
        <f t="shared" si="32"/>
        <v>1.4430555555555529</v>
      </c>
      <c r="D141" s="22">
        <f t="shared" si="25"/>
        <v>1.2499999999999956E-2</v>
      </c>
      <c r="E141" s="109">
        <v>2</v>
      </c>
      <c r="F141" s="109"/>
      <c r="G141" s="109">
        <v>1</v>
      </c>
      <c r="H141" s="109">
        <v>1</v>
      </c>
      <c r="I141" s="10">
        <f t="shared" si="33"/>
        <v>130</v>
      </c>
      <c r="J141" s="10">
        <f t="shared" si="34"/>
        <v>195.5</v>
      </c>
      <c r="K141" s="10">
        <f t="shared" si="20"/>
        <v>40</v>
      </c>
      <c r="L141" s="40">
        <f t="shared" si="26"/>
        <v>100</v>
      </c>
      <c r="M141" s="107">
        <v>1.4430555555555529</v>
      </c>
      <c r="N141" s="47">
        <f t="shared" si="27"/>
        <v>1.2499999999999956E-2</v>
      </c>
      <c r="O141" s="137">
        <v>160</v>
      </c>
      <c r="P141" s="108">
        <v>2</v>
      </c>
      <c r="Q141" s="108"/>
      <c r="R141" s="108">
        <v>1</v>
      </c>
      <c r="S141" s="108">
        <v>1</v>
      </c>
      <c r="T141" s="72">
        <f t="shared" si="21"/>
        <v>130</v>
      </c>
      <c r="U141" s="72">
        <f t="shared" si="22"/>
        <v>195.5</v>
      </c>
      <c r="V141" s="72">
        <f t="shared" si="23"/>
        <v>40</v>
      </c>
      <c r="W141" s="78">
        <f>SUM($T$41:T141)/(L141+1)</f>
        <v>78.445544554455452</v>
      </c>
      <c r="X141" s="78">
        <f>SUM($U$41:U141)/(L141+1)</f>
        <v>86.840099009900982</v>
      </c>
      <c r="Y141" s="78">
        <f>SUM($V$41:V141)/(L141+1)</f>
        <v>18.950495049504951</v>
      </c>
      <c r="Z141" s="81">
        <f>SUM($N$42:N141)</f>
        <v>1.1930555555555529</v>
      </c>
      <c r="AA141" s="82">
        <f t="shared" si="28"/>
        <v>0.71583333333333177</v>
      </c>
      <c r="AB141" s="78">
        <f>SUM($T$41:T141)/Z141/24</f>
        <v>276.70547147846395</v>
      </c>
      <c r="AC141" s="78">
        <f>SUM($U$41:U141)/Z141/24</f>
        <v>306.31606519208447</v>
      </c>
      <c r="AD141" s="78">
        <f>SUM($V$41:V141)/Z141/24</f>
        <v>66.845168800931461</v>
      </c>
      <c r="AE141" s="90"/>
      <c r="AF141" s="40">
        <f t="shared" si="29"/>
        <v>100</v>
      </c>
      <c r="AG141" s="116">
        <f t="shared" si="30"/>
        <v>1.4430555555555529</v>
      </c>
      <c r="AH141" s="108"/>
      <c r="AI141" s="108"/>
      <c r="AJ141" s="108"/>
      <c r="AK141" s="108"/>
      <c r="AL141" s="108"/>
      <c r="AM141" s="108"/>
      <c r="AN141" s="108"/>
      <c r="AO141" s="108"/>
      <c r="AP141" s="108"/>
      <c r="AQ141" s="108"/>
      <c r="AR141" s="108"/>
      <c r="AS141" s="108"/>
      <c r="AT141" s="108"/>
      <c r="AU141" s="108"/>
      <c r="AV141" s="156"/>
    </row>
    <row r="142" spans="2:48">
      <c r="B142" s="11">
        <f t="shared" si="24"/>
        <v>101</v>
      </c>
      <c r="C142" s="110">
        <f t="shared" si="32"/>
        <v>1.4555555555555528</v>
      </c>
      <c r="D142" s="22">
        <f t="shared" si="25"/>
        <v>1.2499999999999956E-2</v>
      </c>
      <c r="E142" s="109"/>
      <c r="F142" s="109"/>
      <c r="G142" s="109"/>
      <c r="H142" s="109"/>
      <c r="I142" s="10">
        <f t="shared" si="33"/>
        <v>0</v>
      </c>
      <c r="J142" s="10">
        <f t="shared" si="34"/>
        <v>0</v>
      </c>
      <c r="K142" s="10">
        <f t="shared" si="20"/>
        <v>0</v>
      </c>
      <c r="L142" s="40">
        <f t="shared" si="26"/>
        <v>101</v>
      </c>
      <c r="M142" s="107">
        <v>1.4555555555555528</v>
      </c>
      <c r="N142" s="47">
        <f t="shared" si="27"/>
        <v>1.2499999999999956E-2</v>
      </c>
      <c r="O142" s="137"/>
      <c r="P142" s="108"/>
      <c r="Q142" s="108"/>
      <c r="R142" s="108"/>
      <c r="S142" s="108"/>
      <c r="T142" s="72">
        <f t="shared" si="21"/>
        <v>0</v>
      </c>
      <c r="U142" s="72">
        <f t="shared" si="22"/>
        <v>0</v>
      </c>
      <c r="V142" s="72">
        <f t="shared" si="23"/>
        <v>0</v>
      </c>
      <c r="W142" s="78">
        <f>SUM($T$41:T142)/(L142+1)</f>
        <v>77.67647058823529</v>
      </c>
      <c r="X142" s="78">
        <f>SUM($U$41:U142)/(L142+1)</f>
        <v>85.98872549019606</v>
      </c>
      <c r="Y142" s="78">
        <f>SUM($V$41:V142)/(L142+1)</f>
        <v>18.764705882352942</v>
      </c>
      <c r="Z142" s="81">
        <f>SUM($N$42:N142)</f>
        <v>1.2055555555555528</v>
      </c>
      <c r="AA142" s="82">
        <f t="shared" si="28"/>
        <v>0.71617161716171451</v>
      </c>
      <c r="AB142" s="78">
        <f>SUM($T$41:T142)/Z142/24</f>
        <v>273.83640552995456</v>
      </c>
      <c r="AC142" s="78">
        <f>SUM($U$41:U142)/Z142/24</f>
        <v>303.13997695852601</v>
      </c>
      <c r="AD142" s="78">
        <f>SUM($V$41:V142)/Z142/24</f>
        <v>66.152073732719046</v>
      </c>
      <c r="AE142" s="90"/>
      <c r="AF142" s="40">
        <f t="shared" si="29"/>
        <v>101</v>
      </c>
      <c r="AG142" s="116">
        <f t="shared" si="30"/>
        <v>1.4555555555555528</v>
      </c>
      <c r="AH142" s="108"/>
      <c r="AI142" s="108"/>
      <c r="AJ142" s="108"/>
      <c r="AK142" s="108"/>
      <c r="AL142" s="108"/>
      <c r="AM142" s="108"/>
      <c r="AN142" s="108"/>
      <c r="AO142" s="108"/>
      <c r="AP142" s="108"/>
      <c r="AQ142" s="108"/>
      <c r="AR142" s="108"/>
      <c r="AS142" s="108"/>
      <c r="AT142" s="108"/>
      <c r="AU142" s="108"/>
      <c r="AV142" s="156"/>
    </row>
    <row r="143" spans="2:48">
      <c r="B143" s="11">
        <f t="shared" si="24"/>
        <v>102</v>
      </c>
      <c r="C143" s="110">
        <f t="shared" si="32"/>
        <v>1.4680555555555528</v>
      </c>
      <c r="D143" s="22">
        <f t="shared" si="25"/>
        <v>1.2499999999999956E-2</v>
      </c>
      <c r="E143" s="109">
        <v>1</v>
      </c>
      <c r="F143" s="109">
        <v>1</v>
      </c>
      <c r="G143" s="109">
        <v>1</v>
      </c>
      <c r="H143" s="109">
        <v>1</v>
      </c>
      <c r="I143" s="10">
        <f t="shared" si="33"/>
        <v>218</v>
      </c>
      <c r="J143" s="10">
        <f t="shared" si="34"/>
        <v>177.5</v>
      </c>
      <c r="K143" s="10">
        <f t="shared" si="20"/>
        <v>40</v>
      </c>
      <c r="L143" s="40">
        <f t="shared" si="26"/>
        <v>102</v>
      </c>
      <c r="M143" s="107">
        <v>1.4680555555555528</v>
      </c>
      <c r="N143" s="47">
        <f t="shared" si="27"/>
        <v>1.2499999999999956E-2</v>
      </c>
      <c r="O143" s="137">
        <v>160</v>
      </c>
      <c r="P143" s="108">
        <v>1</v>
      </c>
      <c r="Q143" s="108">
        <v>1</v>
      </c>
      <c r="R143" s="108">
        <v>1</v>
      </c>
      <c r="S143" s="108">
        <v>1</v>
      </c>
      <c r="T143" s="72">
        <f t="shared" si="21"/>
        <v>218</v>
      </c>
      <c r="U143" s="72">
        <f t="shared" si="22"/>
        <v>177.5</v>
      </c>
      <c r="V143" s="72">
        <f t="shared" si="23"/>
        <v>40</v>
      </c>
      <c r="W143" s="78">
        <f>SUM($T$41:T143)/(L143+1)</f>
        <v>79.038834951456309</v>
      </c>
      <c r="X143" s="78">
        <f>SUM($U$41:U143)/(L143+1)</f>
        <v>86.877184466019401</v>
      </c>
      <c r="Y143" s="78">
        <f>SUM($V$41:V143)/(L143+1)</f>
        <v>18.970873786407768</v>
      </c>
      <c r="Z143" s="81">
        <f>SUM($N$42:N143)</f>
        <v>1.2180555555555528</v>
      </c>
      <c r="AA143" s="82">
        <f t="shared" si="28"/>
        <v>0.71650326797385455</v>
      </c>
      <c r="AB143" s="78">
        <f>SUM($T$41:T143)/Z143/24</f>
        <v>278.48346636260038</v>
      </c>
      <c r="AC143" s="78">
        <f>SUM($U$41:U143)/Z143/24</f>
        <v>306.10091220068483</v>
      </c>
      <c r="AD143" s="78">
        <f>SUM($V$41:V143)/Z143/24</f>
        <v>66.841505131128997</v>
      </c>
      <c r="AE143" s="90"/>
      <c r="AF143" s="40">
        <f t="shared" si="29"/>
        <v>102</v>
      </c>
      <c r="AG143" s="116">
        <f t="shared" si="30"/>
        <v>1.4680555555555528</v>
      </c>
      <c r="AH143" s="108"/>
      <c r="AI143" s="108"/>
      <c r="AJ143" s="108"/>
      <c r="AK143" s="108"/>
      <c r="AL143" s="108"/>
      <c r="AM143" s="108"/>
      <c r="AN143" s="108"/>
      <c r="AO143" s="108"/>
      <c r="AP143" s="108"/>
      <c r="AQ143" s="108"/>
      <c r="AR143" s="108"/>
      <c r="AS143" s="108"/>
      <c r="AT143" s="108"/>
      <c r="AU143" s="108"/>
      <c r="AV143" s="156"/>
    </row>
    <row r="144" spans="2:48">
      <c r="B144" s="11">
        <f t="shared" si="24"/>
        <v>103</v>
      </c>
      <c r="C144" s="110">
        <f t="shared" si="32"/>
        <v>1.4805555555555527</v>
      </c>
      <c r="D144" s="22">
        <f t="shared" si="25"/>
        <v>1.2499999999999956E-2</v>
      </c>
      <c r="E144" s="109"/>
      <c r="F144" s="109"/>
      <c r="G144" s="109"/>
      <c r="H144" s="109"/>
      <c r="I144" s="10">
        <f t="shared" si="33"/>
        <v>0</v>
      </c>
      <c r="J144" s="10">
        <f t="shared" si="34"/>
        <v>0</v>
      </c>
      <c r="K144" s="10">
        <f t="shared" si="20"/>
        <v>0</v>
      </c>
      <c r="L144" s="40">
        <f t="shared" si="26"/>
        <v>103</v>
      </c>
      <c r="M144" s="107">
        <v>1.4805555555555527</v>
      </c>
      <c r="N144" s="47">
        <f t="shared" si="27"/>
        <v>1.2499999999999956E-2</v>
      </c>
      <c r="O144" s="137"/>
      <c r="P144" s="108"/>
      <c r="Q144" s="108"/>
      <c r="R144" s="108"/>
      <c r="S144" s="108"/>
      <c r="T144" s="72">
        <f t="shared" si="21"/>
        <v>0</v>
      </c>
      <c r="U144" s="72">
        <f t="shared" si="22"/>
        <v>0</v>
      </c>
      <c r="V144" s="72">
        <f t="shared" si="23"/>
        <v>0</v>
      </c>
      <c r="W144" s="78">
        <f>SUM($T$41:T144)/(L144+1)</f>
        <v>78.27884615384616</v>
      </c>
      <c r="X144" s="78">
        <f>SUM($U$41:U144)/(L144+1)</f>
        <v>86.041826923076911</v>
      </c>
      <c r="Y144" s="78">
        <f>SUM($V$41:V144)/(L144+1)</f>
        <v>18.78846153846154</v>
      </c>
      <c r="Z144" s="81">
        <f>SUM($N$42:N144)</f>
        <v>1.2305555555555527</v>
      </c>
      <c r="AA144" s="82">
        <f t="shared" si="28"/>
        <v>0.71682847896439961</v>
      </c>
      <c r="AB144" s="78">
        <f>SUM($T$41:T144)/Z144/24</f>
        <v>275.65462753950402</v>
      </c>
      <c r="AC144" s="78">
        <f>SUM($U$41:U144)/Z144/24</f>
        <v>302.99153498871397</v>
      </c>
      <c r="AD144" s="78">
        <f>SUM($V$41:V144)/Z144/24</f>
        <v>66.162528216704445</v>
      </c>
      <c r="AE144" s="90"/>
      <c r="AF144" s="40">
        <f t="shared" si="29"/>
        <v>103</v>
      </c>
      <c r="AG144" s="116">
        <f t="shared" si="30"/>
        <v>1.4805555555555527</v>
      </c>
      <c r="AH144" s="108"/>
      <c r="AI144" s="108"/>
      <c r="AJ144" s="108"/>
      <c r="AK144" s="108"/>
      <c r="AL144" s="108"/>
      <c r="AM144" s="108"/>
      <c r="AN144" s="108"/>
      <c r="AO144" s="108"/>
      <c r="AP144" s="108"/>
      <c r="AQ144" s="108"/>
      <c r="AR144" s="108"/>
      <c r="AS144" s="108"/>
      <c r="AT144" s="108"/>
      <c r="AU144" s="108"/>
      <c r="AV144" s="156"/>
    </row>
    <row r="145" spans="2:48">
      <c r="B145" s="11">
        <f t="shared" si="24"/>
        <v>104</v>
      </c>
      <c r="C145" s="110">
        <f t="shared" si="32"/>
        <v>1.4930555555555527</v>
      </c>
      <c r="D145" s="22">
        <f t="shared" si="25"/>
        <v>1.2499999999999956E-2</v>
      </c>
      <c r="E145" s="109">
        <v>2</v>
      </c>
      <c r="F145" s="109"/>
      <c r="G145" s="109">
        <v>1</v>
      </c>
      <c r="H145" s="109">
        <v>1</v>
      </c>
      <c r="I145" s="10">
        <f t="shared" si="33"/>
        <v>130</v>
      </c>
      <c r="J145" s="10">
        <f t="shared" si="34"/>
        <v>195.5</v>
      </c>
      <c r="K145" s="10">
        <f t="shared" si="20"/>
        <v>40</v>
      </c>
      <c r="L145" s="40">
        <f t="shared" si="26"/>
        <v>104</v>
      </c>
      <c r="M145" s="107">
        <v>1.4930555555555527</v>
      </c>
      <c r="N145" s="47">
        <f t="shared" si="27"/>
        <v>1.2499999999999956E-2</v>
      </c>
      <c r="O145" s="137">
        <v>160</v>
      </c>
      <c r="P145" s="108">
        <v>2</v>
      </c>
      <c r="Q145" s="108"/>
      <c r="R145" s="108">
        <v>1</v>
      </c>
      <c r="S145" s="108">
        <v>1</v>
      </c>
      <c r="T145" s="72">
        <f t="shared" si="21"/>
        <v>130</v>
      </c>
      <c r="U145" s="72">
        <f t="shared" si="22"/>
        <v>195.5</v>
      </c>
      <c r="V145" s="72">
        <f t="shared" si="23"/>
        <v>40</v>
      </c>
      <c r="W145" s="78">
        <f>SUM($T$41:T145)/(L145+1)</f>
        <v>78.771428571428572</v>
      </c>
      <c r="X145" s="78">
        <f>SUM($U$41:U145)/(L145+1)</f>
        <v>87.084285714285699</v>
      </c>
      <c r="Y145" s="78">
        <f>SUM($V$41:V145)/(L145+1)</f>
        <v>18.990476190476191</v>
      </c>
      <c r="Z145" s="81">
        <f>SUM($N$42:N145)</f>
        <v>1.2430555555555527</v>
      </c>
      <c r="AA145" s="82">
        <f t="shared" si="28"/>
        <v>0.71714743589743424</v>
      </c>
      <c r="AB145" s="78">
        <f>SUM($T$41:T145)/Z145/24</f>
        <v>277.24022346368776</v>
      </c>
      <c r="AC145" s="78">
        <f>SUM($U$41:U145)/Z145/24</f>
        <v>306.49776536312913</v>
      </c>
      <c r="AD145" s="78">
        <f>SUM($V$41:V145)/Z145/24</f>
        <v>66.837988826815788</v>
      </c>
      <c r="AE145" s="90"/>
      <c r="AF145" s="40">
        <f t="shared" si="29"/>
        <v>104</v>
      </c>
      <c r="AG145" s="116">
        <f t="shared" si="30"/>
        <v>1.4930555555555527</v>
      </c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8"/>
      <c r="AT145" s="108"/>
      <c r="AU145" s="108"/>
      <c r="AV145" s="156"/>
    </row>
    <row r="146" spans="2:48">
      <c r="B146" s="11">
        <f t="shared" si="24"/>
        <v>105</v>
      </c>
      <c r="C146" s="110">
        <f t="shared" si="32"/>
        <v>1.5055555555555526</v>
      </c>
      <c r="D146" s="22">
        <f t="shared" si="25"/>
        <v>1.2499999999999956E-2</v>
      </c>
      <c r="E146" s="109"/>
      <c r="F146" s="109"/>
      <c r="G146" s="109"/>
      <c r="H146" s="109"/>
      <c r="I146" s="10">
        <f t="shared" si="33"/>
        <v>0</v>
      </c>
      <c r="J146" s="10">
        <f t="shared" si="34"/>
        <v>0</v>
      </c>
      <c r="K146" s="10">
        <f t="shared" si="20"/>
        <v>0</v>
      </c>
      <c r="L146" s="40">
        <f t="shared" si="26"/>
        <v>105</v>
      </c>
      <c r="M146" s="107">
        <v>1.5055555555555526</v>
      </c>
      <c r="N146" s="47">
        <f t="shared" si="27"/>
        <v>1.2499999999999956E-2</v>
      </c>
      <c r="O146" s="137"/>
      <c r="P146" s="108"/>
      <c r="Q146" s="108"/>
      <c r="R146" s="108"/>
      <c r="S146" s="108"/>
      <c r="T146" s="72">
        <f t="shared" si="21"/>
        <v>0</v>
      </c>
      <c r="U146" s="72">
        <f t="shared" si="22"/>
        <v>0</v>
      </c>
      <c r="V146" s="72">
        <f t="shared" si="23"/>
        <v>0</v>
      </c>
      <c r="W146" s="78">
        <f>SUM($T$41:T146)/(L146+1)</f>
        <v>78.028301886792448</v>
      </c>
      <c r="X146" s="78">
        <f>SUM($U$41:U146)/(L146+1)</f>
        <v>86.262735849056597</v>
      </c>
      <c r="Y146" s="78">
        <f>SUM($V$41:V146)/(L146+1)</f>
        <v>18.811320754716981</v>
      </c>
      <c r="Z146" s="81">
        <f>SUM($N$42:N146)</f>
        <v>1.2555555555555526</v>
      </c>
      <c r="AA146" s="82">
        <f t="shared" si="28"/>
        <v>0.7174603174603158</v>
      </c>
      <c r="AB146" s="78">
        <f>SUM($T$41:T146)/Z146/24</f>
        <v>274.48008849557584</v>
      </c>
      <c r="AC146" s="78">
        <f>SUM($U$41:U146)/Z146/24</f>
        <v>303.44634955752275</v>
      </c>
      <c r="AD146" s="78">
        <f>SUM($V$41:V146)/Z146/24</f>
        <v>66.172566371681569</v>
      </c>
      <c r="AE146" s="90"/>
      <c r="AF146" s="40">
        <f t="shared" si="29"/>
        <v>105</v>
      </c>
      <c r="AG146" s="116">
        <f t="shared" si="30"/>
        <v>1.5055555555555526</v>
      </c>
      <c r="AH146" s="108"/>
      <c r="AI146" s="108"/>
      <c r="AJ146" s="108"/>
      <c r="AK146" s="108"/>
      <c r="AL146" s="108"/>
      <c r="AM146" s="108"/>
      <c r="AN146" s="108"/>
      <c r="AO146" s="108"/>
      <c r="AP146" s="108"/>
      <c r="AQ146" s="108"/>
      <c r="AR146" s="108"/>
      <c r="AS146" s="108"/>
      <c r="AT146" s="108"/>
      <c r="AU146" s="108"/>
      <c r="AV146" s="156"/>
    </row>
    <row r="147" spans="2:48">
      <c r="B147" s="11">
        <f t="shared" si="24"/>
        <v>106</v>
      </c>
      <c r="C147" s="110">
        <f t="shared" si="32"/>
        <v>1.5180555555555526</v>
      </c>
      <c r="D147" s="22">
        <f t="shared" si="25"/>
        <v>1.2499999999999956E-2</v>
      </c>
      <c r="E147" s="109">
        <v>1</v>
      </c>
      <c r="F147" s="109">
        <v>1</v>
      </c>
      <c r="G147" s="109">
        <v>1</v>
      </c>
      <c r="H147" s="109">
        <v>1</v>
      </c>
      <c r="I147" s="10">
        <f t="shared" si="33"/>
        <v>218</v>
      </c>
      <c r="J147" s="10">
        <f t="shared" si="34"/>
        <v>177.5</v>
      </c>
      <c r="K147" s="10">
        <f t="shared" si="20"/>
        <v>40</v>
      </c>
      <c r="L147" s="40">
        <f t="shared" si="26"/>
        <v>106</v>
      </c>
      <c r="M147" s="107">
        <v>1.5180555555555526</v>
      </c>
      <c r="N147" s="47">
        <f t="shared" si="27"/>
        <v>1.2499999999999956E-2</v>
      </c>
      <c r="O147" s="137">
        <v>160</v>
      </c>
      <c r="P147" s="108">
        <v>1</v>
      </c>
      <c r="Q147" s="108">
        <v>1</v>
      </c>
      <c r="R147" s="108">
        <v>1</v>
      </c>
      <c r="S147" s="108">
        <v>1</v>
      </c>
      <c r="T147" s="72">
        <f t="shared" si="21"/>
        <v>218</v>
      </c>
      <c r="U147" s="72">
        <f t="shared" si="22"/>
        <v>177.5</v>
      </c>
      <c r="V147" s="72">
        <f t="shared" si="23"/>
        <v>40</v>
      </c>
      <c r="W147" s="78">
        <f>SUM($T$41:T147)/(L147+1)</f>
        <v>79.336448598130843</v>
      </c>
      <c r="X147" s="78">
        <f>SUM($U$41:U147)/(L147+1)</f>
        <v>87.115420560747651</v>
      </c>
      <c r="Y147" s="78">
        <f>SUM($V$41:V147)/(L147+1)</f>
        <v>19.009345794392523</v>
      </c>
      <c r="Z147" s="81">
        <f>SUM($N$42:N147)</f>
        <v>1.2680555555555526</v>
      </c>
      <c r="AA147" s="82">
        <f t="shared" si="28"/>
        <v>0.71776729559748254</v>
      </c>
      <c r="AB147" s="78">
        <f>SUM($T$41:T147)/Z147/24</f>
        <v>278.93756845564138</v>
      </c>
      <c r="AC147" s="78">
        <f>SUM($U$41:U147)/Z147/24</f>
        <v>306.28751369112882</v>
      </c>
      <c r="AD147" s="78">
        <f>SUM($V$41:V147)/Z147/24</f>
        <v>66.834611171960731</v>
      </c>
      <c r="AE147" s="90"/>
      <c r="AF147" s="40">
        <f t="shared" si="29"/>
        <v>106</v>
      </c>
      <c r="AG147" s="116">
        <f t="shared" si="30"/>
        <v>1.5180555555555526</v>
      </c>
      <c r="AH147" s="108"/>
      <c r="AI147" s="108"/>
      <c r="AJ147" s="108"/>
      <c r="AK147" s="108"/>
      <c r="AL147" s="108"/>
      <c r="AM147" s="108"/>
      <c r="AN147" s="108"/>
      <c r="AO147" s="108"/>
      <c r="AP147" s="108"/>
      <c r="AQ147" s="108"/>
      <c r="AR147" s="108"/>
      <c r="AS147" s="108"/>
      <c r="AT147" s="108"/>
      <c r="AU147" s="108"/>
      <c r="AV147" s="156"/>
    </row>
    <row r="148" spans="2:48">
      <c r="B148" s="11">
        <f t="shared" si="24"/>
        <v>107</v>
      </c>
      <c r="C148" s="110">
        <f t="shared" si="32"/>
        <v>1.5305555555555526</v>
      </c>
      <c r="D148" s="22">
        <f t="shared" si="25"/>
        <v>1.2499999999999956E-2</v>
      </c>
      <c r="E148" s="109"/>
      <c r="F148" s="109"/>
      <c r="G148" s="109"/>
      <c r="H148" s="109"/>
      <c r="I148" s="10">
        <f t="shared" si="33"/>
        <v>0</v>
      </c>
      <c r="J148" s="10">
        <f t="shared" si="34"/>
        <v>0</v>
      </c>
      <c r="K148" s="10">
        <f t="shared" si="20"/>
        <v>0</v>
      </c>
      <c r="L148" s="40">
        <f t="shared" si="26"/>
        <v>107</v>
      </c>
      <c r="M148" s="107">
        <v>1.5305555555555526</v>
      </c>
      <c r="N148" s="47">
        <f t="shared" si="27"/>
        <v>1.2499999999999956E-2</v>
      </c>
      <c r="O148" s="137"/>
      <c r="P148" s="108"/>
      <c r="Q148" s="108"/>
      <c r="R148" s="108"/>
      <c r="S148" s="108"/>
      <c r="T148" s="72">
        <f t="shared" si="21"/>
        <v>0</v>
      </c>
      <c r="U148" s="72">
        <f t="shared" si="22"/>
        <v>0</v>
      </c>
      <c r="V148" s="72">
        <f t="shared" si="23"/>
        <v>0</v>
      </c>
      <c r="W148" s="78">
        <f>SUM($T$41:T148)/(L148+1)</f>
        <v>78.601851851851848</v>
      </c>
      <c r="X148" s="78">
        <f>SUM($U$41:U148)/(L148+1)</f>
        <v>86.308796296296279</v>
      </c>
      <c r="Y148" s="78">
        <f>SUM($V$41:V148)/(L148+1)</f>
        <v>18.833333333333332</v>
      </c>
      <c r="Z148" s="81">
        <f>SUM($N$42:N148)</f>
        <v>1.2805555555555526</v>
      </c>
      <c r="AA148" s="82">
        <f t="shared" si="28"/>
        <v>0.71806853582554342</v>
      </c>
      <c r="AB148" s="78">
        <f>SUM($T$41:T148)/Z148/24</f>
        <v>276.21475054230001</v>
      </c>
      <c r="AC148" s="78">
        <f>SUM($U$41:U148)/Z148/24</f>
        <v>303.29772234273383</v>
      </c>
      <c r="AD148" s="78">
        <f>SUM($V$41:V148)/Z148/24</f>
        <v>66.182212581345055</v>
      </c>
      <c r="AE148" s="90"/>
      <c r="AF148" s="40">
        <f t="shared" si="29"/>
        <v>107</v>
      </c>
      <c r="AG148" s="116">
        <f t="shared" si="30"/>
        <v>1.5305555555555526</v>
      </c>
      <c r="AH148" s="108"/>
      <c r="AI148" s="108"/>
      <c r="AJ148" s="108"/>
      <c r="AK148" s="108"/>
      <c r="AL148" s="108"/>
      <c r="AM148" s="108"/>
      <c r="AN148" s="108"/>
      <c r="AO148" s="108"/>
      <c r="AP148" s="108"/>
      <c r="AQ148" s="108"/>
      <c r="AR148" s="108"/>
      <c r="AS148" s="108"/>
      <c r="AT148" s="108"/>
      <c r="AU148" s="108"/>
      <c r="AV148" s="156"/>
    </row>
    <row r="149" spans="2:48">
      <c r="B149" s="11">
        <f t="shared" si="24"/>
        <v>108</v>
      </c>
      <c r="C149" s="110">
        <f t="shared" si="32"/>
        <v>1.5430555555555525</v>
      </c>
      <c r="D149" s="22">
        <f t="shared" si="25"/>
        <v>1.2499999999999956E-2</v>
      </c>
      <c r="E149" s="109">
        <v>2</v>
      </c>
      <c r="F149" s="109"/>
      <c r="G149" s="109">
        <v>1</v>
      </c>
      <c r="H149" s="109">
        <v>1</v>
      </c>
      <c r="I149" s="10">
        <f t="shared" si="33"/>
        <v>130</v>
      </c>
      <c r="J149" s="10">
        <f t="shared" si="34"/>
        <v>195.5</v>
      </c>
      <c r="K149" s="10">
        <f t="shared" si="20"/>
        <v>40</v>
      </c>
      <c r="L149" s="40">
        <f t="shared" si="26"/>
        <v>108</v>
      </c>
      <c r="M149" s="107">
        <v>1.5430555555555525</v>
      </c>
      <c r="N149" s="47">
        <f t="shared" si="27"/>
        <v>1.2499999999999956E-2</v>
      </c>
      <c r="O149" s="137">
        <v>160</v>
      </c>
      <c r="P149" s="108">
        <v>2</v>
      </c>
      <c r="Q149" s="108"/>
      <c r="R149" s="108">
        <v>1</v>
      </c>
      <c r="S149" s="108">
        <v>1</v>
      </c>
      <c r="T149" s="72">
        <f t="shared" si="21"/>
        <v>130</v>
      </c>
      <c r="U149" s="72">
        <f t="shared" si="22"/>
        <v>195.5</v>
      </c>
      <c r="V149" s="72">
        <f t="shared" si="23"/>
        <v>40</v>
      </c>
      <c r="W149" s="78">
        <f>SUM($T$41:T149)/(L149+1)</f>
        <v>79.073394495412842</v>
      </c>
      <c r="X149" s="78">
        <f>SUM($U$41:U149)/(L149+1)</f>
        <v>87.310550458715582</v>
      </c>
      <c r="Y149" s="78">
        <f>SUM($V$41:V149)/(L149+1)</f>
        <v>19.027522935779817</v>
      </c>
      <c r="Z149" s="81">
        <f>SUM($N$42:N149)</f>
        <v>1.2930555555555525</v>
      </c>
      <c r="AA149" s="82">
        <f t="shared" si="28"/>
        <v>0.71836419753086256</v>
      </c>
      <c r="AB149" s="78">
        <f>SUM($T$41:T149)/Z149/24</f>
        <v>277.73361976369557</v>
      </c>
      <c r="AC149" s="78">
        <f>SUM($U$41:U149)/Z149/24</f>
        <v>306.66541353383525</v>
      </c>
      <c r="AD149" s="78">
        <f>SUM($V$41:V149)/Z149/24</f>
        <v>66.831364124597357</v>
      </c>
      <c r="AE149" s="90"/>
      <c r="AF149" s="40">
        <f t="shared" si="29"/>
        <v>108</v>
      </c>
      <c r="AG149" s="116">
        <f t="shared" si="30"/>
        <v>1.5430555555555525</v>
      </c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8"/>
      <c r="AT149" s="108"/>
      <c r="AU149" s="108"/>
      <c r="AV149" s="156"/>
    </row>
    <row r="150" spans="2:48">
      <c r="B150" s="11">
        <f t="shared" si="24"/>
        <v>109</v>
      </c>
      <c r="C150" s="110">
        <f t="shared" si="32"/>
        <v>1.5555555555555525</v>
      </c>
      <c r="D150" s="22">
        <f t="shared" si="25"/>
        <v>1.2499999999999956E-2</v>
      </c>
      <c r="E150" s="109"/>
      <c r="F150" s="109"/>
      <c r="G150" s="109"/>
      <c r="H150" s="109"/>
      <c r="I150" s="10">
        <f t="shared" si="33"/>
        <v>0</v>
      </c>
      <c r="J150" s="10">
        <f t="shared" si="34"/>
        <v>0</v>
      </c>
      <c r="K150" s="10">
        <f t="shared" si="20"/>
        <v>0</v>
      </c>
      <c r="L150" s="40">
        <f t="shared" si="26"/>
        <v>109</v>
      </c>
      <c r="M150" s="107">
        <v>1.5555555555555525</v>
      </c>
      <c r="N150" s="47">
        <f t="shared" si="27"/>
        <v>1.2499999999999956E-2</v>
      </c>
      <c r="O150" s="137"/>
      <c r="P150" s="108"/>
      <c r="Q150" s="108"/>
      <c r="R150" s="108"/>
      <c r="S150" s="108"/>
      <c r="T150" s="72">
        <f t="shared" si="21"/>
        <v>0</v>
      </c>
      <c r="U150" s="72">
        <f t="shared" si="22"/>
        <v>0</v>
      </c>
      <c r="V150" s="72">
        <f t="shared" si="23"/>
        <v>0</v>
      </c>
      <c r="W150" s="78">
        <f>SUM($T$41:T150)/(L150+1)</f>
        <v>78.354545454545459</v>
      </c>
      <c r="X150" s="78">
        <f>SUM($U$41:U150)/(L150+1)</f>
        <v>86.516818181818167</v>
      </c>
      <c r="Y150" s="78">
        <f>SUM($V$41:V150)/(L150+1)</f>
        <v>18.854545454545455</v>
      </c>
      <c r="Z150" s="81">
        <f>SUM($N$42:N150)</f>
        <v>1.3055555555555525</v>
      </c>
      <c r="AA150" s="82">
        <f t="shared" si="28"/>
        <v>0.71865443425076281</v>
      </c>
      <c r="AB150" s="78">
        <f>SUM($T$41:T150)/Z150/24</f>
        <v>275.07446808510701</v>
      </c>
      <c r="AC150" s="78">
        <f>SUM($U$41:U150)/Z150/24</f>
        <v>303.72925531914962</v>
      </c>
      <c r="AD150" s="78">
        <f>SUM($V$41:V150)/Z150/24</f>
        <v>66.191489361702281</v>
      </c>
      <c r="AE150" s="90"/>
      <c r="AF150" s="40">
        <f t="shared" si="29"/>
        <v>109</v>
      </c>
      <c r="AG150" s="116">
        <f t="shared" si="30"/>
        <v>1.5555555555555525</v>
      </c>
      <c r="AH150" s="108"/>
      <c r="AI150" s="108"/>
      <c r="AJ150" s="108"/>
      <c r="AK150" s="108"/>
      <c r="AL150" s="108"/>
      <c r="AM150" s="108"/>
      <c r="AN150" s="108"/>
      <c r="AO150" s="108"/>
      <c r="AP150" s="108"/>
      <c r="AQ150" s="108"/>
      <c r="AR150" s="108"/>
      <c r="AS150" s="108"/>
      <c r="AT150" s="108"/>
      <c r="AU150" s="108"/>
      <c r="AV150" s="156"/>
    </row>
    <row r="151" spans="2:48">
      <c r="B151" s="11">
        <f t="shared" si="24"/>
        <v>110</v>
      </c>
      <c r="C151" s="110">
        <f t="shared" si="32"/>
        <v>1.5680555555555524</v>
      </c>
      <c r="D151" s="22">
        <f t="shared" si="25"/>
        <v>1.2499999999999956E-2</v>
      </c>
      <c r="E151" s="109">
        <v>1</v>
      </c>
      <c r="F151" s="109">
        <v>1</v>
      </c>
      <c r="G151" s="109">
        <v>1</v>
      </c>
      <c r="H151" s="109">
        <v>1</v>
      </c>
      <c r="I151" s="10">
        <f t="shared" si="33"/>
        <v>218</v>
      </c>
      <c r="J151" s="10">
        <f t="shared" si="34"/>
        <v>177.5</v>
      </c>
      <c r="K151" s="10">
        <f t="shared" si="20"/>
        <v>40</v>
      </c>
      <c r="L151" s="40">
        <f t="shared" si="26"/>
        <v>110</v>
      </c>
      <c r="M151" s="107">
        <v>1.5680555555555524</v>
      </c>
      <c r="N151" s="47">
        <f t="shared" si="27"/>
        <v>1.2499999999999956E-2</v>
      </c>
      <c r="O151" s="137">
        <v>160</v>
      </c>
      <c r="P151" s="108">
        <v>1</v>
      </c>
      <c r="Q151" s="108">
        <v>1</v>
      </c>
      <c r="R151" s="108">
        <v>1</v>
      </c>
      <c r="S151" s="108">
        <v>1</v>
      </c>
      <c r="T151" s="72">
        <f t="shared" si="21"/>
        <v>218</v>
      </c>
      <c r="U151" s="72">
        <f t="shared" si="22"/>
        <v>177.5</v>
      </c>
      <c r="V151" s="72">
        <f t="shared" si="23"/>
        <v>40</v>
      </c>
      <c r="W151" s="78">
        <f>SUM($T$41:T151)/(L151+1)</f>
        <v>79.612612612612608</v>
      </c>
      <c r="X151" s="78">
        <f>SUM($U$41:U151)/(L151+1)</f>
        <v>87.336486486486478</v>
      </c>
      <c r="Y151" s="78">
        <f>SUM($V$41:V151)/(L151+1)</f>
        <v>19.045045045045047</v>
      </c>
      <c r="Z151" s="81">
        <f>SUM($N$42:N151)</f>
        <v>1.3180555555555524</v>
      </c>
      <c r="AA151" s="82">
        <f t="shared" si="28"/>
        <v>0.71893939393939221</v>
      </c>
      <c r="AB151" s="78">
        <f>SUM($T$41:T151)/Z151/24</f>
        <v>279.35721812434207</v>
      </c>
      <c r="AC151" s="78">
        <f>SUM($U$41:U151)/Z151/24</f>
        <v>306.45995785036951</v>
      </c>
      <c r="AD151" s="78">
        <f>SUM($V$41:V151)/Z151/24</f>
        <v>66.828240252897942</v>
      </c>
      <c r="AE151" s="90"/>
      <c r="AF151" s="40">
        <f t="shared" si="29"/>
        <v>110</v>
      </c>
      <c r="AG151" s="116">
        <f t="shared" si="30"/>
        <v>1.5680555555555524</v>
      </c>
      <c r="AH151" s="108"/>
      <c r="AI151" s="108"/>
      <c r="AJ151" s="108"/>
      <c r="AK151" s="108"/>
      <c r="AL151" s="108"/>
      <c r="AM151" s="108"/>
      <c r="AN151" s="108"/>
      <c r="AO151" s="108"/>
      <c r="AP151" s="108"/>
      <c r="AQ151" s="108"/>
      <c r="AR151" s="108"/>
      <c r="AS151" s="108"/>
      <c r="AT151" s="108"/>
      <c r="AU151" s="108"/>
      <c r="AV151" s="156"/>
    </row>
    <row r="152" spans="2:48">
      <c r="B152" s="11">
        <f t="shared" si="24"/>
        <v>111</v>
      </c>
      <c r="C152" s="110">
        <f t="shared" si="32"/>
        <v>1.5805555555555524</v>
      </c>
      <c r="D152" s="22">
        <f t="shared" si="25"/>
        <v>1.2499999999999956E-2</v>
      </c>
      <c r="E152" s="109"/>
      <c r="F152" s="109"/>
      <c r="G152" s="109"/>
      <c r="H152" s="109"/>
      <c r="I152" s="10">
        <f t="shared" si="33"/>
        <v>0</v>
      </c>
      <c r="J152" s="10">
        <f t="shared" si="34"/>
        <v>0</v>
      </c>
      <c r="K152" s="10">
        <f t="shared" si="20"/>
        <v>0</v>
      </c>
      <c r="L152" s="40">
        <f t="shared" si="26"/>
        <v>111</v>
      </c>
      <c r="M152" s="107">
        <v>1.5805555555555524</v>
      </c>
      <c r="N152" s="47">
        <f t="shared" si="27"/>
        <v>1.2499999999999956E-2</v>
      </c>
      <c r="O152" s="137"/>
      <c r="P152" s="108"/>
      <c r="Q152" s="108"/>
      <c r="R152" s="108"/>
      <c r="S152" s="108"/>
      <c r="T152" s="72">
        <f t="shared" si="21"/>
        <v>0</v>
      </c>
      <c r="U152" s="72">
        <f t="shared" si="22"/>
        <v>0</v>
      </c>
      <c r="V152" s="72">
        <f t="shared" si="23"/>
        <v>0</v>
      </c>
      <c r="W152" s="78">
        <f>SUM($T$41:T152)/(L152+1)</f>
        <v>78.901785714285708</v>
      </c>
      <c r="X152" s="78">
        <f>SUM($U$41:U152)/(L152+1)</f>
        <v>86.556696428571414</v>
      </c>
      <c r="Y152" s="78">
        <f>SUM($V$41:V152)/(L152+1)</f>
        <v>18.875</v>
      </c>
      <c r="Z152" s="81">
        <f>SUM($N$42:N152)</f>
        <v>1.3305555555555524</v>
      </c>
      <c r="AA152" s="82">
        <f t="shared" si="28"/>
        <v>0.7192192192192175</v>
      </c>
      <c r="AB152" s="78">
        <f>SUM($T$41:T152)/Z152/24</f>
        <v>276.7327766179547</v>
      </c>
      <c r="AC152" s="78">
        <f>SUM($U$41:U152)/Z152/24</f>
        <v>303.58089770354974</v>
      </c>
      <c r="AD152" s="78">
        <f>SUM($V$41:V152)/Z152/24</f>
        <v>66.200417536534601</v>
      </c>
      <c r="AE152" s="90"/>
      <c r="AF152" s="40">
        <f t="shared" si="29"/>
        <v>111</v>
      </c>
      <c r="AG152" s="116">
        <f t="shared" si="30"/>
        <v>1.5805555555555524</v>
      </c>
      <c r="AH152" s="108"/>
      <c r="AI152" s="108"/>
      <c r="AJ152" s="108"/>
      <c r="AK152" s="108"/>
      <c r="AL152" s="108"/>
      <c r="AM152" s="108"/>
      <c r="AN152" s="108"/>
      <c r="AO152" s="108"/>
      <c r="AP152" s="108"/>
      <c r="AQ152" s="108"/>
      <c r="AR152" s="108"/>
      <c r="AS152" s="108"/>
      <c r="AT152" s="108"/>
      <c r="AU152" s="108"/>
      <c r="AV152" s="156"/>
    </row>
    <row r="153" spans="2:48">
      <c r="B153" s="11">
        <f t="shared" si="24"/>
        <v>112</v>
      </c>
      <c r="C153" s="110">
        <f t="shared" si="32"/>
        <v>1.5930555555555523</v>
      </c>
      <c r="D153" s="22">
        <f t="shared" si="25"/>
        <v>1.2499999999999956E-2</v>
      </c>
      <c r="E153" s="109">
        <v>2</v>
      </c>
      <c r="F153" s="109"/>
      <c r="G153" s="109">
        <v>1</v>
      </c>
      <c r="H153" s="109">
        <v>1</v>
      </c>
      <c r="I153" s="10">
        <f t="shared" si="33"/>
        <v>130</v>
      </c>
      <c r="J153" s="10">
        <f t="shared" si="34"/>
        <v>195.5</v>
      </c>
      <c r="K153" s="10">
        <f t="shared" si="20"/>
        <v>40</v>
      </c>
      <c r="L153" s="40">
        <f t="shared" si="26"/>
        <v>112</v>
      </c>
      <c r="M153" s="107">
        <v>1.5930555555555523</v>
      </c>
      <c r="N153" s="47">
        <f t="shared" si="27"/>
        <v>1.2499999999999956E-2</v>
      </c>
      <c r="O153" s="137">
        <v>160</v>
      </c>
      <c r="P153" s="108">
        <v>2</v>
      </c>
      <c r="Q153" s="108"/>
      <c r="R153" s="108">
        <v>1</v>
      </c>
      <c r="S153" s="108">
        <v>1</v>
      </c>
      <c r="T153" s="72">
        <f t="shared" si="21"/>
        <v>130</v>
      </c>
      <c r="U153" s="72">
        <f t="shared" si="22"/>
        <v>195.5</v>
      </c>
      <c r="V153" s="72">
        <f t="shared" si="23"/>
        <v>40</v>
      </c>
      <c r="W153" s="78">
        <f>SUM($T$41:T153)/(L153+1)</f>
        <v>79.353982300884951</v>
      </c>
      <c r="X153" s="78">
        <f>SUM($U$41:U153)/(L153+1)</f>
        <v>87.520796460176982</v>
      </c>
      <c r="Y153" s="78">
        <f>SUM($V$41:V153)/(L153+1)</f>
        <v>19.061946902654867</v>
      </c>
      <c r="Z153" s="81">
        <f>SUM($N$42:N153)</f>
        <v>1.3430555555555523</v>
      </c>
      <c r="AA153" s="82">
        <f t="shared" si="28"/>
        <v>0.7194940476190459</v>
      </c>
      <c r="AB153" s="78">
        <f>SUM($T$41:T153)/Z153/24</f>
        <v>278.19027921406479</v>
      </c>
      <c r="AC153" s="78">
        <f>SUM($U$41:U153)/Z153/24</f>
        <v>306.8205791106522</v>
      </c>
      <c r="AD153" s="78">
        <f>SUM($V$41:V153)/Z153/24</f>
        <v>66.825232678386925</v>
      </c>
      <c r="AE153" s="90"/>
      <c r="AF153" s="40">
        <f t="shared" si="29"/>
        <v>112</v>
      </c>
      <c r="AG153" s="116">
        <f t="shared" si="30"/>
        <v>1.5930555555555523</v>
      </c>
      <c r="AH153" s="108"/>
      <c r="AI153" s="108"/>
      <c r="AJ153" s="108"/>
      <c r="AK153" s="108"/>
      <c r="AL153" s="108"/>
      <c r="AM153" s="108"/>
      <c r="AN153" s="108"/>
      <c r="AO153" s="108"/>
      <c r="AP153" s="108"/>
      <c r="AQ153" s="108"/>
      <c r="AR153" s="108"/>
      <c r="AS153" s="108"/>
      <c r="AT153" s="108"/>
      <c r="AU153" s="108"/>
      <c r="AV153" s="156"/>
    </row>
    <row r="154" spans="2:48">
      <c r="B154" s="11">
        <f t="shared" si="24"/>
        <v>113</v>
      </c>
      <c r="C154" s="110">
        <f t="shared" si="32"/>
        <v>1.6055555555555523</v>
      </c>
      <c r="D154" s="22">
        <f t="shared" si="25"/>
        <v>1.2499999999999956E-2</v>
      </c>
      <c r="E154" s="109"/>
      <c r="F154" s="109"/>
      <c r="G154" s="109"/>
      <c r="H154" s="109"/>
      <c r="I154" s="10">
        <f t="shared" si="33"/>
        <v>0</v>
      </c>
      <c r="J154" s="10">
        <f t="shared" si="34"/>
        <v>0</v>
      </c>
      <c r="K154" s="10">
        <f t="shared" si="20"/>
        <v>0</v>
      </c>
      <c r="L154" s="40">
        <f t="shared" si="26"/>
        <v>113</v>
      </c>
      <c r="M154" s="107">
        <v>1.6055555555555523</v>
      </c>
      <c r="N154" s="47">
        <f t="shared" si="27"/>
        <v>1.2499999999999956E-2</v>
      </c>
      <c r="O154" s="137"/>
      <c r="P154" s="108"/>
      <c r="Q154" s="108"/>
      <c r="R154" s="108"/>
      <c r="S154" s="108"/>
      <c r="T154" s="72">
        <f t="shared" si="21"/>
        <v>0</v>
      </c>
      <c r="U154" s="72">
        <f t="shared" si="22"/>
        <v>0</v>
      </c>
      <c r="V154" s="72">
        <f t="shared" si="23"/>
        <v>0</v>
      </c>
      <c r="W154" s="78">
        <f>SUM($T$41:T154)/(L154+1)</f>
        <v>78.65789473684211</v>
      </c>
      <c r="X154" s="78">
        <f>SUM($U$41:U154)/(L154+1)</f>
        <v>86.75307017543858</v>
      </c>
      <c r="Y154" s="78">
        <f>SUM($V$41:V154)/(L154+1)</f>
        <v>18.894736842105264</v>
      </c>
      <c r="Z154" s="81">
        <f>SUM($N$42:N154)</f>
        <v>1.3555555555555523</v>
      </c>
      <c r="AA154" s="82">
        <f t="shared" si="28"/>
        <v>0.7197640117994083</v>
      </c>
      <c r="AB154" s="78">
        <f>SUM($T$41:T154)/Z154/24</f>
        <v>275.62500000000068</v>
      </c>
      <c r="AC154" s="78">
        <f>SUM($U$41:U154)/Z154/24</f>
        <v>303.99129098360726</v>
      </c>
      <c r="AD154" s="78">
        <f>SUM($V$41:V154)/Z154/24</f>
        <v>66.209016393442781</v>
      </c>
      <c r="AE154" s="90"/>
      <c r="AF154" s="40">
        <f t="shared" si="29"/>
        <v>113</v>
      </c>
      <c r="AG154" s="116">
        <f t="shared" si="30"/>
        <v>1.6055555555555523</v>
      </c>
      <c r="AH154" s="108"/>
      <c r="AI154" s="108"/>
      <c r="AJ154" s="108"/>
      <c r="AK154" s="108"/>
      <c r="AL154" s="108"/>
      <c r="AM154" s="108"/>
      <c r="AN154" s="108"/>
      <c r="AO154" s="108"/>
      <c r="AP154" s="108"/>
      <c r="AQ154" s="108"/>
      <c r="AR154" s="108"/>
      <c r="AS154" s="108"/>
      <c r="AT154" s="108"/>
      <c r="AU154" s="108"/>
      <c r="AV154" s="156"/>
    </row>
    <row r="155" spans="2:48">
      <c r="B155" s="11">
        <f t="shared" si="24"/>
        <v>114</v>
      </c>
      <c r="C155" s="110">
        <f t="shared" si="32"/>
        <v>1.6180555555555522</v>
      </c>
      <c r="D155" s="22">
        <f t="shared" si="25"/>
        <v>1.2499999999999956E-2</v>
      </c>
      <c r="E155" s="109">
        <v>1</v>
      </c>
      <c r="F155" s="109">
        <v>1</v>
      </c>
      <c r="G155" s="109">
        <v>1</v>
      </c>
      <c r="H155" s="109">
        <v>1</v>
      </c>
      <c r="I155" s="10">
        <f t="shared" si="33"/>
        <v>218</v>
      </c>
      <c r="J155" s="10">
        <f t="shared" si="34"/>
        <v>177.5</v>
      </c>
      <c r="K155" s="10">
        <f t="shared" si="20"/>
        <v>40</v>
      </c>
      <c r="L155" s="40">
        <f t="shared" si="26"/>
        <v>114</v>
      </c>
      <c r="M155" s="107">
        <v>1.6180555555555522</v>
      </c>
      <c r="N155" s="47">
        <f t="shared" si="27"/>
        <v>1.2499999999999956E-2</v>
      </c>
      <c r="O155" s="137">
        <v>160</v>
      </c>
      <c r="P155" s="108">
        <v>1</v>
      </c>
      <c r="Q155" s="108">
        <v>1</v>
      </c>
      <c r="R155" s="108">
        <v>1</v>
      </c>
      <c r="S155" s="108">
        <v>1</v>
      </c>
      <c r="T155" s="72">
        <f t="shared" si="21"/>
        <v>218</v>
      </c>
      <c r="U155" s="72">
        <f t="shared" si="22"/>
        <v>177.5</v>
      </c>
      <c r="V155" s="72">
        <f t="shared" si="23"/>
        <v>40</v>
      </c>
      <c r="W155" s="78">
        <f>SUM($T$41:T155)/(L155+1)</f>
        <v>79.869565217391298</v>
      </c>
      <c r="X155" s="78">
        <f>SUM($U$41:U155)/(L155+1)</f>
        <v>87.54217391304347</v>
      </c>
      <c r="Y155" s="78">
        <f>SUM($V$41:V155)/(L155+1)</f>
        <v>19.078260869565216</v>
      </c>
      <c r="Z155" s="81">
        <f>SUM($N$42:N155)</f>
        <v>1.3680555555555522</v>
      </c>
      <c r="AA155" s="82">
        <f t="shared" si="28"/>
        <v>0.72002923976608013</v>
      </c>
      <c r="AB155" s="78">
        <f>SUM($T$41:T155)/Z155/24</f>
        <v>279.74619289340166</v>
      </c>
      <c r="AC155" s="78">
        <f>SUM($U$41:U155)/Z155/24</f>
        <v>306.6197969543154</v>
      </c>
      <c r="AD155" s="78">
        <f>SUM($V$41:V155)/Z155/24</f>
        <v>66.822335025380866</v>
      </c>
      <c r="AE155" s="90"/>
      <c r="AF155" s="40">
        <f t="shared" si="29"/>
        <v>114</v>
      </c>
      <c r="AG155" s="116">
        <f t="shared" si="30"/>
        <v>1.6180555555555522</v>
      </c>
      <c r="AH155" s="108"/>
      <c r="AI155" s="108"/>
      <c r="AJ155" s="108"/>
      <c r="AK155" s="108"/>
      <c r="AL155" s="108"/>
      <c r="AM155" s="108"/>
      <c r="AN155" s="108"/>
      <c r="AO155" s="108"/>
      <c r="AP155" s="108"/>
      <c r="AQ155" s="108"/>
      <c r="AR155" s="108"/>
      <c r="AS155" s="108"/>
      <c r="AT155" s="108"/>
      <c r="AU155" s="108"/>
      <c r="AV155" s="156"/>
    </row>
    <row r="156" spans="2:48">
      <c r="B156" s="11">
        <f t="shared" si="24"/>
        <v>115</v>
      </c>
      <c r="C156" s="110">
        <f t="shared" si="32"/>
        <v>1.6305555555555522</v>
      </c>
      <c r="D156" s="22">
        <f t="shared" si="25"/>
        <v>1.2499999999999956E-2</v>
      </c>
      <c r="E156" s="109"/>
      <c r="F156" s="109"/>
      <c r="G156" s="109"/>
      <c r="H156" s="109"/>
      <c r="I156" s="10">
        <f t="shared" si="33"/>
        <v>0</v>
      </c>
      <c r="J156" s="10">
        <f t="shared" si="34"/>
        <v>0</v>
      </c>
      <c r="K156" s="10">
        <f t="shared" si="20"/>
        <v>0</v>
      </c>
      <c r="L156" s="40">
        <f t="shared" si="26"/>
        <v>115</v>
      </c>
      <c r="M156" s="107">
        <v>1.6305555555555522</v>
      </c>
      <c r="N156" s="47">
        <f t="shared" si="27"/>
        <v>1.2499999999999956E-2</v>
      </c>
      <c r="O156" s="137"/>
      <c r="P156" s="108"/>
      <c r="Q156" s="108"/>
      <c r="R156" s="108"/>
      <c r="S156" s="108"/>
      <c r="T156" s="72">
        <f t="shared" si="21"/>
        <v>0</v>
      </c>
      <c r="U156" s="72">
        <f t="shared" si="22"/>
        <v>0</v>
      </c>
      <c r="V156" s="72">
        <f t="shared" si="23"/>
        <v>0</v>
      </c>
      <c r="W156" s="78">
        <f>SUM($T$41:T156)/(L156+1)</f>
        <v>79.181034482758619</v>
      </c>
      <c r="X156" s="78">
        <f>SUM($U$41:U156)/(L156+1)</f>
        <v>86.787499999999994</v>
      </c>
      <c r="Y156" s="78">
        <f>SUM($V$41:V156)/(L156+1)</f>
        <v>18.913793103448278</v>
      </c>
      <c r="Z156" s="81">
        <f>SUM($N$42:N156)</f>
        <v>1.3805555555555522</v>
      </c>
      <c r="AA156" s="82">
        <f t="shared" si="28"/>
        <v>0.72028985507246213</v>
      </c>
      <c r="AB156" s="78">
        <f>SUM($T$41:T156)/Z156/24</f>
        <v>277.21327967806911</v>
      </c>
      <c r="AC156" s="78">
        <f>SUM($U$41:U156)/Z156/24</f>
        <v>303.84356136820992</v>
      </c>
      <c r="AD156" s="78">
        <f>SUM($V$41:V156)/Z156/24</f>
        <v>66.21730382293778</v>
      </c>
      <c r="AE156" s="90"/>
      <c r="AF156" s="40">
        <f t="shared" si="29"/>
        <v>115</v>
      </c>
      <c r="AG156" s="116">
        <f t="shared" si="30"/>
        <v>1.6305555555555522</v>
      </c>
      <c r="AH156" s="108"/>
      <c r="AI156" s="108"/>
      <c r="AJ156" s="108"/>
      <c r="AK156" s="108"/>
      <c r="AL156" s="108"/>
      <c r="AM156" s="108"/>
      <c r="AN156" s="108"/>
      <c r="AO156" s="108"/>
      <c r="AP156" s="108"/>
      <c r="AQ156" s="108"/>
      <c r="AR156" s="108"/>
      <c r="AS156" s="108"/>
      <c r="AT156" s="108"/>
      <c r="AU156" s="108"/>
      <c r="AV156" s="156"/>
    </row>
    <row r="157" spans="2:48">
      <c r="B157" s="11">
        <f t="shared" si="24"/>
        <v>116</v>
      </c>
      <c r="C157" s="110">
        <f t="shared" si="32"/>
        <v>1.6430555555555522</v>
      </c>
      <c r="D157" s="22">
        <f t="shared" si="25"/>
        <v>1.2499999999999956E-2</v>
      </c>
      <c r="E157" s="109">
        <v>2</v>
      </c>
      <c r="F157" s="109"/>
      <c r="G157" s="109">
        <v>1</v>
      </c>
      <c r="H157" s="109">
        <v>1</v>
      </c>
      <c r="I157" s="10">
        <f t="shared" si="33"/>
        <v>130</v>
      </c>
      <c r="J157" s="10">
        <f t="shared" si="34"/>
        <v>195.5</v>
      </c>
      <c r="K157" s="10">
        <f t="shared" si="20"/>
        <v>40</v>
      </c>
      <c r="L157" s="40">
        <f t="shared" si="26"/>
        <v>116</v>
      </c>
      <c r="M157" s="107">
        <v>1.6430555555555522</v>
      </c>
      <c r="N157" s="47">
        <f t="shared" si="27"/>
        <v>1.2499999999999956E-2</v>
      </c>
      <c r="O157" s="137">
        <v>160</v>
      </c>
      <c r="P157" s="108">
        <v>2</v>
      </c>
      <c r="Q157" s="108"/>
      <c r="R157" s="108">
        <v>1</v>
      </c>
      <c r="S157" s="108">
        <v>1</v>
      </c>
      <c r="T157" s="72">
        <f t="shared" si="21"/>
        <v>130</v>
      </c>
      <c r="U157" s="72">
        <f t="shared" si="22"/>
        <v>195.5</v>
      </c>
      <c r="V157" s="72">
        <f t="shared" si="23"/>
        <v>40</v>
      </c>
      <c r="W157" s="78">
        <f>SUM($T$41:T157)/(L157+1)</f>
        <v>79.615384615384613</v>
      </c>
      <c r="X157" s="78">
        <f>SUM($U$41:U157)/(L157+1)</f>
        <v>87.716666666666654</v>
      </c>
      <c r="Y157" s="78">
        <f>SUM($V$41:V157)/(L157+1)</f>
        <v>19.094017094017094</v>
      </c>
      <c r="Z157" s="81">
        <f>SUM($N$42:N157)</f>
        <v>1.3930555555555522</v>
      </c>
      <c r="AA157" s="82">
        <f t="shared" si="28"/>
        <v>0.72054597701149259</v>
      </c>
      <c r="AB157" s="78">
        <f>SUM($T$41:T157)/Z157/24</f>
        <v>278.6141575274184</v>
      </c>
      <c r="AC157" s="78">
        <f>SUM($U$41:U157)/Z157/24</f>
        <v>306.9646061814563</v>
      </c>
      <c r="AD157" s="78">
        <f>SUM($V$41:V157)/Z157/24</f>
        <v>66.819541375872546</v>
      </c>
      <c r="AE157" s="90"/>
      <c r="AF157" s="40">
        <f t="shared" si="29"/>
        <v>116</v>
      </c>
      <c r="AG157" s="116">
        <f t="shared" si="30"/>
        <v>1.6430555555555522</v>
      </c>
      <c r="AH157" s="108"/>
      <c r="AI157" s="108"/>
      <c r="AJ157" s="108"/>
      <c r="AK157" s="108"/>
      <c r="AL157" s="108"/>
      <c r="AM157" s="108"/>
      <c r="AN157" s="108"/>
      <c r="AO157" s="108"/>
      <c r="AP157" s="108"/>
      <c r="AQ157" s="108"/>
      <c r="AR157" s="108"/>
      <c r="AS157" s="108"/>
      <c r="AT157" s="108"/>
      <c r="AU157" s="108"/>
      <c r="AV157" s="156"/>
    </row>
    <row r="158" spans="2:48">
      <c r="B158" s="11">
        <f t="shared" si="24"/>
        <v>117</v>
      </c>
      <c r="C158" s="110">
        <f t="shared" si="32"/>
        <v>1.6555555555555521</v>
      </c>
      <c r="D158" s="22">
        <f t="shared" si="25"/>
        <v>1.2499999999999956E-2</v>
      </c>
      <c r="E158" s="109"/>
      <c r="F158" s="109"/>
      <c r="G158" s="109"/>
      <c r="H158" s="109"/>
      <c r="I158" s="10">
        <f t="shared" si="33"/>
        <v>0</v>
      </c>
      <c r="J158" s="10">
        <f t="shared" si="34"/>
        <v>0</v>
      </c>
      <c r="K158" s="10">
        <f t="shared" si="20"/>
        <v>0</v>
      </c>
      <c r="L158" s="40">
        <f t="shared" si="26"/>
        <v>117</v>
      </c>
      <c r="M158" s="107">
        <v>1.6555555555555521</v>
      </c>
      <c r="N158" s="47">
        <f t="shared" si="27"/>
        <v>1.2499999999999956E-2</v>
      </c>
      <c r="O158" s="137"/>
      <c r="P158" s="108"/>
      <c r="Q158" s="108"/>
      <c r="R158" s="108"/>
      <c r="S158" s="108"/>
      <c r="T158" s="72">
        <f t="shared" si="21"/>
        <v>0</v>
      </c>
      <c r="U158" s="72">
        <f t="shared" si="22"/>
        <v>0</v>
      </c>
      <c r="V158" s="72">
        <f t="shared" si="23"/>
        <v>0</v>
      </c>
      <c r="W158" s="78">
        <f>SUM($T$41:T158)/(L158+1)</f>
        <v>78.940677966101688</v>
      </c>
      <c r="X158" s="78">
        <f>SUM($U$41:U158)/(L158+1)</f>
        <v>86.973305084745746</v>
      </c>
      <c r="Y158" s="78">
        <f>SUM($V$41:V158)/(L158+1)</f>
        <v>18.932203389830509</v>
      </c>
      <c r="Z158" s="81">
        <f>SUM($N$42:N158)</f>
        <v>1.4055555555555521</v>
      </c>
      <c r="AA158" s="82">
        <f t="shared" si="28"/>
        <v>0.72079772079771909</v>
      </c>
      <c r="AB158" s="78">
        <f>SUM($T$41:T158)/Z158/24</f>
        <v>276.13636363636431</v>
      </c>
      <c r="AC158" s="78">
        <f>SUM($U$41:U158)/Z158/24</f>
        <v>304.23468379446712</v>
      </c>
      <c r="AD158" s="78">
        <f>SUM($V$41:V158)/Z158/24</f>
        <v>66.225296442687906</v>
      </c>
      <c r="AE158" s="90"/>
      <c r="AF158" s="40">
        <f t="shared" si="29"/>
        <v>117</v>
      </c>
      <c r="AG158" s="116">
        <f t="shared" si="30"/>
        <v>1.6555555555555521</v>
      </c>
      <c r="AH158" s="108"/>
      <c r="AI158" s="108"/>
      <c r="AJ158" s="108"/>
      <c r="AK158" s="108"/>
      <c r="AL158" s="108"/>
      <c r="AM158" s="108"/>
      <c r="AN158" s="108"/>
      <c r="AO158" s="108"/>
      <c r="AP158" s="108"/>
      <c r="AQ158" s="108"/>
      <c r="AR158" s="108"/>
      <c r="AS158" s="108"/>
      <c r="AT158" s="108"/>
      <c r="AU158" s="108"/>
      <c r="AV158" s="156"/>
    </row>
    <row r="159" spans="2:48">
      <c r="B159" s="11">
        <f t="shared" si="24"/>
        <v>118</v>
      </c>
      <c r="C159" s="110">
        <f t="shared" si="32"/>
        <v>1.6680555555555521</v>
      </c>
      <c r="D159" s="22">
        <f t="shared" si="25"/>
        <v>1.2499999999999956E-2</v>
      </c>
      <c r="E159" s="109">
        <v>1</v>
      </c>
      <c r="F159" s="109">
        <v>1</v>
      </c>
      <c r="G159" s="109">
        <v>1</v>
      </c>
      <c r="H159" s="109">
        <v>1</v>
      </c>
      <c r="I159" s="10">
        <f t="shared" si="33"/>
        <v>218</v>
      </c>
      <c r="J159" s="10">
        <f t="shared" si="34"/>
        <v>177.5</v>
      </c>
      <c r="K159" s="10">
        <f t="shared" si="20"/>
        <v>40</v>
      </c>
      <c r="L159" s="40">
        <f t="shared" si="26"/>
        <v>118</v>
      </c>
      <c r="M159" s="107">
        <v>1.6680555555555521</v>
      </c>
      <c r="N159" s="47">
        <f t="shared" si="27"/>
        <v>1.2499999999999956E-2</v>
      </c>
      <c r="O159" s="137">
        <v>160</v>
      </c>
      <c r="P159" s="108">
        <v>1</v>
      </c>
      <c r="Q159" s="108">
        <v>1</v>
      </c>
      <c r="R159" s="108">
        <v>1</v>
      </c>
      <c r="S159" s="108">
        <v>1</v>
      </c>
      <c r="T159" s="72">
        <f t="shared" si="21"/>
        <v>218</v>
      </c>
      <c r="U159" s="72">
        <f t="shared" si="22"/>
        <v>177.5</v>
      </c>
      <c r="V159" s="72">
        <f t="shared" si="23"/>
        <v>40</v>
      </c>
      <c r="W159" s="78">
        <f>SUM($T$41:T159)/(L159+1)</f>
        <v>80.109243697478988</v>
      </c>
      <c r="X159" s="78">
        <f>SUM($U$41:U159)/(L159+1)</f>
        <v>87.734033613445362</v>
      </c>
      <c r="Y159" s="78">
        <f>SUM($V$41:V159)/(L159+1)</f>
        <v>19.109243697478991</v>
      </c>
      <c r="Z159" s="81">
        <f>SUM($N$42:N159)</f>
        <v>1.4180555555555521</v>
      </c>
      <c r="AA159" s="82">
        <f t="shared" si="28"/>
        <v>0.72104519774011122</v>
      </c>
      <c r="AB159" s="78">
        <f>SUM($T$41:T159)/Z159/24</f>
        <v>280.1077375122436</v>
      </c>
      <c r="AC159" s="78">
        <f>SUM($U$41:U159)/Z159/24</f>
        <v>306.76836434867846</v>
      </c>
      <c r="AD159" s="78">
        <f>SUM($V$41:V159)/Z159/24</f>
        <v>66.816846229187234</v>
      </c>
      <c r="AE159" s="90"/>
      <c r="AF159" s="40">
        <f t="shared" si="29"/>
        <v>118</v>
      </c>
      <c r="AG159" s="116">
        <f t="shared" si="30"/>
        <v>1.6680555555555521</v>
      </c>
      <c r="AH159" s="108"/>
      <c r="AI159" s="108"/>
      <c r="AJ159" s="108"/>
      <c r="AK159" s="108"/>
      <c r="AL159" s="108"/>
      <c r="AM159" s="108"/>
      <c r="AN159" s="108"/>
      <c r="AO159" s="108"/>
      <c r="AP159" s="108"/>
      <c r="AQ159" s="108"/>
      <c r="AR159" s="108"/>
      <c r="AS159" s="108"/>
      <c r="AT159" s="108"/>
      <c r="AU159" s="108"/>
      <c r="AV159" s="156"/>
    </row>
    <row r="160" spans="2:48">
      <c r="B160" s="11">
        <f t="shared" si="24"/>
        <v>119</v>
      </c>
      <c r="C160" s="110">
        <f t="shared" ref="C160:C176" si="35">C159+$C$197</f>
        <v>1.6819444444444409</v>
      </c>
      <c r="D160" s="22">
        <f t="shared" si="25"/>
        <v>1.388888888888884E-2</v>
      </c>
      <c r="E160" s="109"/>
      <c r="F160" s="109"/>
      <c r="G160" s="109"/>
      <c r="H160" s="109"/>
      <c r="I160" s="10">
        <f t="shared" si="33"/>
        <v>0</v>
      </c>
      <c r="J160" s="10">
        <f t="shared" si="34"/>
        <v>0</v>
      </c>
      <c r="K160" s="10">
        <f t="shared" si="20"/>
        <v>0</v>
      </c>
      <c r="L160" s="40">
        <f t="shared" si="26"/>
        <v>119</v>
      </c>
      <c r="M160" s="107">
        <v>1.6819444444444409</v>
      </c>
      <c r="N160" s="47">
        <f t="shared" si="27"/>
        <v>1.388888888888884E-2</v>
      </c>
      <c r="O160" s="137"/>
      <c r="P160" s="108"/>
      <c r="Q160" s="108"/>
      <c r="R160" s="108"/>
      <c r="S160" s="108"/>
      <c r="T160" s="72">
        <f t="shared" si="21"/>
        <v>0</v>
      </c>
      <c r="U160" s="72">
        <f t="shared" si="22"/>
        <v>0</v>
      </c>
      <c r="V160" s="72">
        <f t="shared" si="23"/>
        <v>0</v>
      </c>
      <c r="W160" s="78">
        <f>SUM($T$41:T160)/(L160+1)</f>
        <v>79.441666666666663</v>
      </c>
      <c r="X160" s="78">
        <f>SUM($U$41:U160)/(L160+1)</f>
        <v>87.00291666666665</v>
      </c>
      <c r="Y160" s="78">
        <f>SUM($V$41:V160)/(L160+1)</f>
        <v>18.95</v>
      </c>
      <c r="Z160" s="81">
        <f>SUM($N$42:N160)</f>
        <v>1.4319444444444409</v>
      </c>
      <c r="AA160" s="82">
        <f t="shared" si="28"/>
        <v>0.72198879551820561</v>
      </c>
      <c r="AB160" s="78">
        <f>SUM($T$41:T160)/Z160/24</f>
        <v>277.390882638216</v>
      </c>
      <c r="AC160" s="78">
        <f>SUM($U$41:U160)/Z160/24</f>
        <v>303.792919495636</v>
      </c>
      <c r="AD160" s="78">
        <f>SUM($V$41:V160)/Z160/24</f>
        <v>66.168768186227126</v>
      </c>
      <c r="AE160" s="90"/>
      <c r="AF160" s="40">
        <f t="shared" si="29"/>
        <v>119</v>
      </c>
      <c r="AG160" s="116">
        <f t="shared" si="30"/>
        <v>1.6819444444444409</v>
      </c>
      <c r="AH160" s="108"/>
      <c r="AI160" s="108"/>
      <c r="AJ160" s="108"/>
      <c r="AK160" s="108"/>
      <c r="AL160" s="108"/>
      <c r="AM160" s="108"/>
      <c r="AN160" s="108"/>
      <c r="AO160" s="108"/>
      <c r="AP160" s="108"/>
      <c r="AQ160" s="108"/>
      <c r="AR160" s="108"/>
      <c r="AS160" s="108"/>
      <c r="AT160" s="108"/>
      <c r="AU160" s="108"/>
      <c r="AV160" s="156"/>
    </row>
    <row r="161" spans="2:48">
      <c r="B161" s="11">
        <f t="shared" si="24"/>
        <v>120</v>
      </c>
      <c r="C161" s="110">
        <f t="shared" si="35"/>
        <v>1.6958333333333298</v>
      </c>
      <c r="D161" s="22">
        <f t="shared" si="25"/>
        <v>1.388888888888884E-2</v>
      </c>
      <c r="E161" s="109">
        <v>2</v>
      </c>
      <c r="F161" s="109"/>
      <c r="G161" s="109">
        <v>1</v>
      </c>
      <c r="H161" s="109">
        <v>1</v>
      </c>
      <c r="I161" s="10">
        <f t="shared" si="33"/>
        <v>130</v>
      </c>
      <c r="J161" s="10">
        <f t="shared" si="34"/>
        <v>195.5</v>
      </c>
      <c r="K161" s="10">
        <f t="shared" si="20"/>
        <v>40</v>
      </c>
      <c r="L161" s="40">
        <f t="shared" si="26"/>
        <v>120</v>
      </c>
      <c r="M161" s="107">
        <v>1.6958333333333298</v>
      </c>
      <c r="N161" s="47">
        <f t="shared" si="27"/>
        <v>1.388888888888884E-2</v>
      </c>
      <c r="O161" s="137">
        <v>160</v>
      </c>
      <c r="P161" s="108">
        <v>2</v>
      </c>
      <c r="Q161" s="108"/>
      <c r="R161" s="108">
        <v>1</v>
      </c>
      <c r="S161" s="108">
        <v>1</v>
      </c>
      <c r="T161" s="72">
        <f t="shared" si="21"/>
        <v>130</v>
      </c>
      <c r="U161" s="72">
        <f t="shared" si="22"/>
        <v>195.5</v>
      </c>
      <c r="V161" s="72">
        <f t="shared" si="23"/>
        <v>40</v>
      </c>
      <c r="W161" s="78">
        <f>SUM($T$41:T161)/(L161+1)</f>
        <v>79.859504132231407</v>
      </c>
      <c r="X161" s="78">
        <f>SUM($U$41:U161)/(L161+1)</f>
        <v>87.899586776859493</v>
      </c>
      <c r="Y161" s="78">
        <f>SUM($V$41:V161)/(L161+1)</f>
        <v>19.123966942148762</v>
      </c>
      <c r="Z161" s="81">
        <f>SUM($N$42:N161)</f>
        <v>1.4458333333333298</v>
      </c>
      <c r="AA161" s="82">
        <f t="shared" si="28"/>
        <v>0.72291666666666488</v>
      </c>
      <c r="AB161" s="78">
        <f>SUM($T$41:T161)/Z161/24</f>
        <v>278.47262247838688</v>
      </c>
      <c r="AC161" s="78">
        <f>SUM($U$41:U161)/Z161/24</f>
        <v>306.50864553314193</v>
      </c>
      <c r="AD161" s="78">
        <f>SUM($V$41:V161)/Z161/24</f>
        <v>66.685878962536194</v>
      </c>
      <c r="AE161" s="90"/>
      <c r="AF161" s="40">
        <f t="shared" si="29"/>
        <v>120</v>
      </c>
      <c r="AG161" s="116">
        <f t="shared" si="30"/>
        <v>1.6958333333333298</v>
      </c>
      <c r="AH161" s="108"/>
      <c r="AI161" s="108"/>
      <c r="AJ161" s="108"/>
      <c r="AK161" s="108"/>
      <c r="AL161" s="108"/>
      <c r="AM161" s="108"/>
      <c r="AN161" s="108"/>
      <c r="AO161" s="108"/>
      <c r="AP161" s="108"/>
      <c r="AQ161" s="108"/>
      <c r="AR161" s="108"/>
      <c r="AS161" s="108"/>
      <c r="AT161" s="108"/>
      <c r="AU161" s="108"/>
      <c r="AV161" s="156"/>
    </row>
    <row r="162" spans="2:48">
      <c r="B162" s="11">
        <f t="shared" si="24"/>
        <v>121</v>
      </c>
      <c r="C162" s="110">
        <f t="shared" si="35"/>
        <v>1.7097222222222186</v>
      </c>
      <c r="D162" s="22">
        <f t="shared" si="25"/>
        <v>1.388888888888884E-2</v>
      </c>
      <c r="E162" s="109"/>
      <c r="F162" s="109"/>
      <c r="G162" s="109"/>
      <c r="H162" s="109"/>
      <c r="I162" s="10">
        <f t="shared" si="33"/>
        <v>0</v>
      </c>
      <c r="J162" s="10">
        <f t="shared" si="34"/>
        <v>0</v>
      </c>
      <c r="K162" s="10">
        <f t="shared" si="20"/>
        <v>0</v>
      </c>
      <c r="L162" s="40">
        <f t="shared" si="26"/>
        <v>121</v>
      </c>
      <c r="M162" s="107">
        <v>1.7097222222222186</v>
      </c>
      <c r="N162" s="47">
        <f t="shared" si="27"/>
        <v>1.388888888888884E-2</v>
      </c>
      <c r="O162" s="137"/>
      <c r="P162" s="108"/>
      <c r="Q162" s="108"/>
      <c r="R162" s="108"/>
      <c r="S162" s="108"/>
      <c r="T162" s="72">
        <f t="shared" si="21"/>
        <v>0</v>
      </c>
      <c r="U162" s="72">
        <f t="shared" si="22"/>
        <v>0</v>
      </c>
      <c r="V162" s="72">
        <f t="shared" si="23"/>
        <v>0</v>
      </c>
      <c r="W162" s="78">
        <f>SUM($T$41:T162)/(L162+1)</f>
        <v>79.204918032786878</v>
      </c>
      <c r="X162" s="78">
        <f>SUM($U$41:U162)/(L162+1)</f>
        <v>87.179098360655729</v>
      </c>
      <c r="Y162" s="78">
        <f>SUM($V$41:V162)/(L162+1)</f>
        <v>18.967213114754099</v>
      </c>
      <c r="Z162" s="81">
        <f>SUM($N$42:N162)</f>
        <v>1.4597222222222186</v>
      </c>
      <c r="AA162" s="82">
        <f t="shared" si="28"/>
        <v>0.7238292011019265</v>
      </c>
      <c r="AB162" s="78">
        <f>SUM($T$41:T162)/Z162/24</f>
        <v>275.82302568981987</v>
      </c>
      <c r="AC162" s="78">
        <f>SUM($U$41:U162)/Z162/24</f>
        <v>303.59229305423474</v>
      </c>
      <c r="AD162" s="78">
        <f>SUM($V$41:V162)/Z162/24</f>
        <v>66.051379638439741</v>
      </c>
      <c r="AE162" s="90"/>
      <c r="AF162" s="40">
        <f t="shared" si="29"/>
        <v>121</v>
      </c>
      <c r="AG162" s="116">
        <f t="shared" si="30"/>
        <v>1.7097222222222186</v>
      </c>
      <c r="AH162" s="108"/>
      <c r="AI162" s="108"/>
      <c r="AJ162" s="108"/>
      <c r="AK162" s="108"/>
      <c r="AL162" s="108"/>
      <c r="AM162" s="108"/>
      <c r="AN162" s="108"/>
      <c r="AO162" s="108"/>
      <c r="AP162" s="108"/>
      <c r="AQ162" s="108"/>
      <c r="AR162" s="108"/>
      <c r="AS162" s="108"/>
      <c r="AT162" s="108"/>
      <c r="AU162" s="108"/>
      <c r="AV162" s="156"/>
    </row>
    <row r="163" spans="2:48">
      <c r="B163" s="11">
        <f t="shared" si="24"/>
        <v>122</v>
      </c>
      <c r="C163" s="110">
        <f t="shared" si="35"/>
        <v>1.7236111111111074</v>
      </c>
      <c r="D163" s="22">
        <f t="shared" si="25"/>
        <v>1.388888888888884E-2</v>
      </c>
      <c r="E163" s="109">
        <v>1</v>
      </c>
      <c r="F163" s="109">
        <v>1</v>
      </c>
      <c r="G163" s="109">
        <v>1</v>
      </c>
      <c r="H163" s="109">
        <v>1</v>
      </c>
      <c r="I163" s="10">
        <f t="shared" si="33"/>
        <v>218</v>
      </c>
      <c r="J163" s="10">
        <f t="shared" si="34"/>
        <v>177.5</v>
      </c>
      <c r="K163" s="10">
        <f t="shared" si="20"/>
        <v>40</v>
      </c>
      <c r="L163" s="40">
        <f t="shared" si="26"/>
        <v>122</v>
      </c>
      <c r="M163" s="107">
        <v>1.7236111111111074</v>
      </c>
      <c r="N163" s="47">
        <f t="shared" si="27"/>
        <v>1.388888888888884E-2</v>
      </c>
      <c r="O163" s="137">
        <v>160</v>
      </c>
      <c r="P163" s="108">
        <v>1</v>
      </c>
      <c r="Q163" s="108">
        <v>1</v>
      </c>
      <c r="R163" s="108">
        <v>1</v>
      </c>
      <c r="S163" s="108">
        <v>1</v>
      </c>
      <c r="T163" s="72">
        <f t="shared" si="21"/>
        <v>218</v>
      </c>
      <c r="U163" s="72">
        <f t="shared" si="22"/>
        <v>177.5</v>
      </c>
      <c r="V163" s="72">
        <f t="shared" si="23"/>
        <v>40</v>
      </c>
      <c r="W163" s="78">
        <f>SUM($T$41:T163)/(L163+1)</f>
        <v>80.333333333333329</v>
      </c>
      <c r="X163" s="78">
        <f>SUM($U$41:U163)/(L163+1)</f>
        <v>87.913414634146335</v>
      </c>
      <c r="Y163" s="78">
        <f>SUM($V$41:V163)/(L163+1)</f>
        <v>19.13821138211382</v>
      </c>
      <c r="Z163" s="81">
        <f>SUM($N$42:N163)</f>
        <v>1.4736111111111074</v>
      </c>
      <c r="AA163" s="82">
        <f t="shared" si="28"/>
        <v>0.72472677595628232</v>
      </c>
      <c r="AB163" s="78">
        <f>SUM($T$41:T163)/Z163/24</f>
        <v>279.38737040527877</v>
      </c>
      <c r="AC163" s="78">
        <f>SUM($U$41:U163)/Z163/24</f>
        <v>305.74976437323352</v>
      </c>
      <c r="AD163" s="78">
        <f>SUM($V$41:V163)/Z163/24</f>
        <v>66.559849198869159</v>
      </c>
      <c r="AE163" s="90"/>
      <c r="AF163" s="40">
        <f t="shared" si="29"/>
        <v>122</v>
      </c>
      <c r="AG163" s="116">
        <f t="shared" si="30"/>
        <v>1.7236111111111074</v>
      </c>
      <c r="AH163" s="108"/>
      <c r="AI163" s="108"/>
      <c r="AJ163" s="108"/>
      <c r="AK163" s="108"/>
      <c r="AL163" s="108"/>
      <c r="AM163" s="108"/>
      <c r="AN163" s="108"/>
      <c r="AO163" s="108"/>
      <c r="AP163" s="108"/>
      <c r="AQ163" s="108"/>
      <c r="AR163" s="108"/>
      <c r="AS163" s="108"/>
      <c r="AT163" s="108"/>
      <c r="AU163" s="108"/>
      <c r="AV163" s="156"/>
    </row>
    <row r="164" spans="2:48">
      <c r="B164" s="11">
        <f t="shared" si="24"/>
        <v>123</v>
      </c>
      <c r="C164" s="110">
        <f t="shared" si="35"/>
        <v>1.7374999999999963</v>
      </c>
      <c r="D164" s="22">
        <f t="shared" si="25"/>
        <v>1.388888888888884E-2</v>
      </c>
      <c r="E164" s="109"/>
      <c r="F164" s="109"/>
      <c r="G164" s="109"/>
      <c r="H164" s="109"/>
      <c r="I164" s="10">
        <f t="shared" si="33"/>
        <v>0</v>
      </c>
      <c r="J164" s="10">
        <f t="shared" si="34"/>
        <v>0</v>
      </c>
      <c r="K164" s="10">
        <f t="shared" si="20"/>
        <v>0</v>
      </c>
      <c r="L164" s="40">
        <f t="shared" si="26"/>
        <v>123</v>
      </c>
      <c r="M164" s="107">
        <v>1.7374999999999963</v>
      </c>
      <c r="N164" s="47">
        <f t="shared" si="27"/>
        <v>1.388888888888884E-2</v>
      </c>
      <c r="O164" s="137"/>
      <c r="P164" s="108"/>
      <c r="Q164" s="108"/>
      <c r="R164" s="108"/>
      <c r="S164" s="108"/>
      <c r="T164" s="72">
        <f t="shared" si="21"/>
        <v>0</v>
      </c>
      <c r="U164" s="72">
        <f t="shared" si="22"/>
        <v>0</v>
      </c>
      <c r="V164" s="72">
        <f t="shared" si="23"/>
        <v>0</v>
      </c>
      <c r="W164" s="78">
        <f>SUM($T$41:T164)/(L164+1)</f>
        <v>79.685483870967744</v>
      </c>
      <c r="X164" s="78">
        <f>SUM($U$41:U164)/(L164+1)</f>
        <v>87.204435483870952</v>
      </c>
      <c r="Y164" s="78">
        <f>SUM($V$41:V164)/(L164+1)</f>
        <v>18.983870967741936</v>
      </c>
      <c r="Z164" s="81">
        <f>SUM($N$42:N164)</f>
        <v>1.4874999999999963</v>
      </c>
      <c r="AA164" s="82">
        <f t="shared" si="28"/>
        <v>0.72560975609755918</v>
      </c>
      <c r="AB164" s="78">
        <f>SUM($T$41:T164)/Z164/24</f>
        <v>276.77871148459457</v>
      </c>
      <c r="AC164" s="78">
        <f>SUM($U$41:U164)/Z164/24</f>
        <v>302.89495798319399</v>
      </c>
      <c r="AD164" s="78">
        <f>SUM($V$41:V164)/Z164/24</f>
        <v>65.93837535014022</v>
      </c>
      <c r="AE164" s="90"/>
      <c r="AF164" s="40">
        <f t="shared" si="29"/>
        <v>123</v>
      </c>
      <c r="AG164" s="116">
        <f t="shared" si="30"/>
        <v>1.7374999999999963</v>
      </c>
      <c r="AH164" s="108"/>
      <c r="AI164" s="108"/>
      <c r="AJ164" s="108"/>
      <c r="AK164" s="108"/>
      <c r="AL164" s="108"/>
      <c r="AM164" s="108"/>
      <c r="AN164" s="108"/>
      <c r="AO164" s="108"/>
      <c r="AP164" s="108"/>
      <c r="AQ164" s="108"/>
      <c r="AR164" s="108"/>
      <c r="AS164" s="108"/>
      <c r="AT164" s="108"/>
      <c r="AU164" s="108"/>
      <c r="AV164" s="156"/>
    </row>
    <row r="165" spans="2:48">
      <c r="B165" s="11">
        <f t="shared" si="24"/>
        <v>124</v>
      </c>
      <c r="C165" s="110">
        <f t="shared" si="35"/>
        <v>1.7513888888888851</v>
      </c>
      <c r="D165" s="22">
        <f t="shared" si="25"/>
        <v>1.388888888888884E-2</v>
      </c>
      <c r="E165" s="109">
        <v>2</v>
      </c>
      <c r="F165" s="109"/>
      <c r="G165" s="109">
        <v>1</v>
      </c>
      <c r="H165" s="109">
        <v>1</v>
      </c>
      <c r="I165" s="10">
        <f t="shared" si="33"/>
        <v>130</v>
      </c>
      <c r="J165" s="10">
        <f t="shared" si="34"/>
        <v>195.5</v>
      </c>
      <c r="K165" s="10">
        <f t="shared" si="20"/>
        <v>40</v>
      </c>
      <c r="L165" s="40">
        <f t="shared" si="26"/>
        <v>124</v>
      </c>
      <c r="M165" s="107">
        <v>1.7513888888888851</v>
      </c>
      <c r="N165" s="47">
        <f t="shared" si="27"/>
        <v>1.388888888888884E-2</v>
      </c>
      <c r="O165" s="137">
        <v>160</v>
      </c>
      <c r="P165" s="108">
        <v>2</v>
      </c>
      <c r="Q165" s="108"/>
      <c r="R165" s="108">
        <v>1</v>
      </c>
      <c r="S165" s="108">
        <v>1</v>
      </c>
      <c r="T165" s="72">
        <f t="shared" si="21"/>
        <v>130</v>
      </c>
      <c r="U165" s="72">
        <f t="shared" si="22"/>
        <v>195.5</v>
      </c>
      <c r="V165" s="72">
        <f t="shared" si="23"/>
        <v>40</v>
      </c>
      <c r="W165" s="78">
        <f>SUM($T$41:T165)/(L165+1)</f>
        <v>80.087999999999994</v>
      </c>
      <c r="X165" s="78">
        <f>SUM($U$41:U165)/(L165+1)</f>
        <v>88.070799999999991</v>
      </c>
      <c r="Y165" s="78">
        <f>SUM($V$41:V165)/(L165+1)</f>
        <v>19.152000000000001</v>
      </c>
      <c r="Z165" s="81">
        <f>SUM($N$42:N165)</f>
        <v>1.5013888888888851</v>
      </c>
      <c r="AA165" s="82">
        <f t="shared" si="28"/>
        <v>0.7264784946236541</v>
      </c>
      <c r="AB165" s="78">
        <f>SUM($T$41:T165)/Z165/24</f>
        <v>277.82608695652243</v>
      </c>
      <c r="AC165" s="78">
        <f>SUM($U$41:U165)/Z165/24</f>
        <v>305.51850138760477</v>
      </c>
      <c r="AD165" s="78">
        <f>SUM($V$41:V165)/Z165/24</f>
        <v>66.438482886216633</v>
      </c>
      <c r="AE165" s="90"/>
      <c r="AF165" s="40">
        <f t="shared" si="29"/>
        <v>124</v>
      </c>
      <c r="AG165" s="116">
        <f t="shared" si="30"/>
        <v>1.7513888888888851</v>
      </c>
      <c r="AH165" s="108"/>
      <c r="AI165" s="108"/>
      <c r="AJ165" s="108"/>
      <c r="AK165" s="108"/>
      <c r="AL165" s="108"/>
      <c r="AM165" s="108"/>
      <c r="AN165" s="108"/>
      <c r="AO165" s="108"/>
      <c r="AP165" s="108"/>
      <c r="AQ165" s="108"/>
      <c r="AR165" s="108"/>
      <c r="AS165" s="108"/>
      <c r="AT165" s="108"/>
      <c r="AU165" s="108"/>
      <c r="AV165" s="156"/>
    </row>
    <row r="166" spans="2:48">
      <c r="B166" s="11">
        <f t="shared" si="24"/>
        <v>125</v>
      </c>
      <c r="C166" s="110">
        <f t="shared" si="35"/>
        <v>1.7652777777777739</v>
      </c>
      <c r="D166" s="22">
        <f t="shared" si="25"/>
        <v>1.388888888888884E-2</v>
      </c>
      <c r="E166" s="109"/>
      <c r="F166" s="109"/>
      <c r="G166" s="109"/>
      <c r="H166" s="109"/>
      <c r="I166" s="10">
        <f t="shared" si="33"/>
        <v>0</v>
      </c>
      <c r="J166" s="10">
        <f t="shared" si="34"/>
        <v>0</v>
      </c>
      <c r="K166" s="10">
        <f t="shared" si="20"/>
        <v>0</v>
      </c>
      <c r="L166" s="40">
        <f t="shared" si="26"/>
        <v>125</v>
      </c>
      <c r="M166" s="107">
        <v>1.7652777777777739</v>
      </c>
      <c r="N166" s="47">
        <f t="shared" si="27"/>
        <v>1.388888888888884E-2</v>
      </c>
      <c r="O166" s="137"/>
      <c r="P166" s="108"/>
      <c r="Q166" s="108"/>
      <c r="R166" s="108"/>
      <c r="S166" s="108"/>
      <c r="T166" s="72">
        <f t="shared" si="21"/>
        <v>0</v>
      </c>
      <c r="U166" s="72">
        <f t="shared" si="22"/>
        <v>0</v>
      </c>
      <c r="V166" s="72">
        <f t="shared" si="23"/>
        <v>0</v>
      </c>
      <c r="W166" s="78">
        <f>SUM($T$41:T166)/(L166+1)</f>
        <v>79.452380952380949</v>
      </c>
      <c r="X166" s="78">
        <f>SUM($U$41:U166)/(L166+1)</f>
        <v>87.371825396825386</v>
      </c>
      <c r="Y166" s="78">
        <f>SUM($V$41:V166)/(L166+1)</f>
        <v>19</v>
      </c>
      <c r="Z166" s="81">
        <f>SUM($N$42:N166)</f>
        <v>1.5152777777777739</v>
      </c>
      <c r="AA166" s="82">
        <f t="shared" si="28"/>
        <v>0.7273333333333315</v>
      </c>
      <c r="AB166" s="78">
        <f>SUM($T$41:T166)/Z166/24</f>
        <v>275.27956003666429</v>
      </c>
      <c r="AC166" s="78">
        <f>SUM($U$41:U166)/Z166/24</f>
        <v>302.71814848762676</v>
      </c>
      <c r="AD166" s="78">
        <f>SUM($V$41:V166)/Z166/24</f>
        <v>65.829514207149572</v>
      </c>
      <c r="AE166" s="90"/>
      <c r="AF166" s="40">
        <f t="shared" si="29"/>
        <v>125</v>
      </c>
      <c r="AG166" s="116">
        <f t="shared" si="30"/>
        <v>1.7652777777777739</v>
      </c>
      <c r="AH166" s="108"/>
      <c r="AI166" s="108"/>
      <c r="AJ166" s="108"/>
      <c r="AK166" s="108"/>
      <c r="AL166" s="108"/>
      <c r="AM166" s="108"/>
      <c r="AN166" s="108"/>
      <c r="AO166" s="108"/>
      <c r="AP166" s="108"/>
      <c r="AQ166" s="108"/>
      <c r="AR166" s="108"/>
      <c r="AS166" s="108"/>
      <c r="AT166" s="108"/>
      <c r="AU166" s="108"/>
      <c r="AV166" s="156"/>
    </row>
    <row r="167" spans="2:48">
      <c r="B167" s="11">
        <f t="shared" si="24"/>
        <v>126</v>
      </c>
      <c r="C167" s="110">
        <f t="shared" si="35"/>
        <v>1.7791666666666628</v>
      </c>
      <c r="D167" s="22">
        <f t="shared" si="25"/>
        <v>1.388888888888884E-2</v>
      </c>
      <c r="E167" s="109">
        <v>1</v>
      </c>
      <c r="F167" s="109">
        <v>1</v>
      </c>
      <c r="G167" s="109">
        <v>1</v>
      </c>
      <c r="H167" s="109">
        <v>1</v>
      </c>
      <c r="I167" s="10">
        <f t="shared" si="33"/>
        <v>218</v>
      </c>
      <c r="J167" s="10">
        <f t="shared" si="34"/>
        <v>177.5</v>
      </c>
      <c r="K167" s="10">
        <f t="shared" si="20"/>
        <v>40</v>
      </c>
      <c r="L167" s="40">
        <f t="shared" si="26"/>
        <v>126</v>
      </c>
      <c r="M167" s="107">
        <v>1.7791666666666628</v>
      </c>
      <c r="N167" s="47">
        <f t="shared" si="27"/>
        <v>1.388888888888884E-2</v>
      </c>
      <c r="O167" s="137">
        <v>160</v>
      </c>
      <c r="P167" s="108">
        <v>1</v>
      </c>
      <c r="Q167" s="108">
        <v>1</v>
      </c>
      <c r="R167" s="108">
        <v>1</v>
      </c>
      <c r="S167" s="108">
        <v>1</v>
      </c>
      <c r="T167" s="72">
        <f t="shared" si="21"/>
        <v>218</v>
      </c>
      <c r="U167" s="72">
        <f t="shared" si="22"/>
        <v>177.5</v>
      </c>
      <c r="V167" s="72">
        <f t="shared" si="23"/>
        <v>40</v>
      </c>
      <c r="W167" s="78">
        <f>SUM($T$41:T167)/(L167+1)</f>
        <v>80.543307086614178</v>
      </c>
      <c r="X167" s="78">
        <f>SUM($U$41:U167)/(L167+1)</f>
        <v>88.081496062992116</v>
      </c>
      <c r="Y167" s="78">
        <f>SUM($V$41:V167)/(L167+1)</f>
        <v>19.165354330708663</v>
      </c>
      <c r="Z167" s="81">
        <f>SUM($N$42:N167)</f>
        <v>1.5291666666666628</v>
      </c>
      <c r="AA167" s="82">
        <f t="shared" si="28"/>
        <v>0.72817460317460125</v>
      </c>
      <c r="AB167" s="78">
        <f>SUM($T$41:T167)/Z167/24</f>
        <v>278.71934604904703</v>
      </c>
      <c r="AC167" s="78">
        <f>SUM($U$41:U167)/Z167/24</f>
        <v>304.80517711171734</v>
      </c>
      <c r="AD167" s="78">
        <f>SUM($V$41:V167)/Z167/24</f>
        <v>66.321525885558756</v>
      </c>
      <c r="AE167" s="90"/>
      <c r="AF167" s="40">
        <f t="shared" si="29"/>
        <v>126</v>
      </c>
      <c r="AG167" s="116">
        <f t="shared" si="30"/>
        <v>1.7791666666666628</v>
      </c>
      <c r="AH167" s="108"/>
      <c r="AI167" s="108"/>
      <c r="AJ167" s="108"/>
      <c r="AK167" s="108"/>
      <c r="AL167" s="108"/>
      <c r="AM167" s="108"/>
      <c r="AN167" s="108"/>
      <c r="AO167" s="108"/>
      <c r="AP167" s="108"/>
      <c r="AQ167" s="108"/>
      <c r="AR167" s="108"/>
      <c r="AS167" s="108"/>
      <c r="AT167" s="108"/>
      <c r="AU167" s="108"/>
      <c r="AV167" s="156"/>
    </row>
    <row r="168" spans="2:48">
      <c r="B168" s="11">
        <f t="shared" si="24"/>
        <v>127</v>
      </c>
      <c r="C168" s="110">
        <f t="shared" si="35"/>
        <v>1.7930555555555516</v>
      </c>
      <c r="D168" s="22">
        <f t="shared" si="25"/>
        <v>1.388888888888884E-2</v>
      </c>
      <c r="E168" s="109"/>
      <c r="F168" s="109"/>
      <c r="G168" s="109"/>
      <c r="H168" s="109"/>
      <c r="I168" s="10">
        <f t="shared" si="33"/>
        <v>0</v>
      </c>
      <c r="J168" s="10">
        <f t="shared" si="34"/>
        <v>0</v>
      </c>
      <c r="K168" s="10">
        <f t="shared" si="20"/>
        <v>0</v>
      </c>
      <c r="L168" s="40">
        <f t="shared" si="26"/>
        <v>127</v>
      </c>
      <c r="M168" s="107">
        <v>1.7930555555555516</v>
      </c>
      <c r="N168" s="47">
        <f t="shared" si="27"/>
        <v>1.388888888888884E-2</v>
      </c>
      <c r="O168" s="137"/>
      <c r="P168" s="108"/>
      <c r="Q168" s="108"/>
      <c r="R168" s="108"/>
      <c r="S168" s="108"/>
      <c r="T168" s="72">
        <f t="shared" si="21"/>
        <v>0</v>
      </c>
      <c r="U168" s="72">
        <f t="shared" si="22"/>
        <v>0</v>
      </c>
      <c r="V168" s="72">
        <f t="shared" si="23"/>
        <v>0</v>
      </c>
      <c r="W168" s="78">
        <f>SUM($T$41:T168)/(L168+1)</f>
        <v>79.9140625</v>
      </c>
      <c r="X168" s="78">
        <f>SUM($U$41:U168)/(L168+1)</f>
        <v>87.393359374999989</v>
      </c>
      <c r="Y168" s="78">
        <f>SUM($V$41:V168)/(L168+1)</f>
        <v>19.015625</v>
      </c>
      <c r="Z168" s="81">
        <f>SUM($N$42:N168)</f>
        <v>1.5430555555555516</v>
      </c>
      <c r="AA168" s="82">
        <f t="shared" si="28"/>
        <v>0.72900262467191412</v>
      </c>
      <c r="AB168" s="78">
        <f>SUM($T$41:T168)/Z168/24</f>
        <v>276.2106210621069</v>
      </c>
      <c r="AC168" s="78">
        <f>SUM($U$41:U168)/Z168/24</f>
        <v>302.06165616561731</v>
      </c>
      <c r="AD168" s="78">
        <f>SUM($V$41:V168)/Z168/24</f>
        <v>65.724572457245884</v>
      </c>
      <c r="AE168" s="90"/>
      <c r="AF168" s="40">
        <f t="shared" si="29"/>
        <v>127</v>
      </c>
      <c r="AG168" s="116">
        <f t="shared" si="30"/>
        <v>1.7930555555555516</v>
      </c>
      <c r="AH168" s="108"/>
      <c r="AI168" s="108"/>
      <c r="AJ168" s="108"/>
      <c r="AK168" s="108"/>
      <c r="AL168" s="108"/>
      <c r="AM168" s="108"/>
      <c r="AN168" s="108"/>
      <c r="AO168" s="108"/>
      <c r="AP168" s="108"/>
      <c r="AQ168" s="108"/>
      <c r="AR168" s="108"/>
      <c r="AS168" s="108"/>
      <c r="AT168" s="108"/>
      <c r="AU168" s="108"/>
      <c r="AV168" s="156"/>
    </row>
    <row r="169" spans="2:48">
      <c r="B169" s="11">
        <f t="shared" si="24"/>
        <v>128</v>
      </c>
      <c r="C169" s="110">
        <f t="shared" si="35"/>
        <v>1.8069444444444405</v>
      </c>
      <c r="D169" s="22">
        <f t="shared" si="25"/>
        <v>1.388888888888884E-2</v>
      </c>
      <c r="E169" s="109">
        <v>2</v>
      </c>
      <c r="F169" s="109"/>
      <c r="G169" s="109">
        <v>1</v>
      </c>
      <c r="H169" s="109">
        <v>1</v>
      </c>
      <c r="I169" s="10">
        <f t="shared" ref="I169:I175" si="36">E169*$I$22+F169*$I$18+H169*$I$23</f>
        <v>130</v>
      </c>
      <c r="J169" s="10">
        <f t="shared" ref="J169:J175" si="37">E169*$J$22+F169*$J$18+H169*$J$23</f>
        <v>195.5</v>
      </c>
      <c r="K169" s="10">
        <f t="shared" si="20"/>
        <v>40</v>
      </c>
      <c r="L169" s="40">
        <f t="shared" si="26"/>
        <v>128</v>
      </c>
      <c r="M169" s="107">
        <v>1.8069444444444405</v>
      </c>
      <c r="N169" s="47">
        <f t="shared" si="27"/>
        <v>1.388888888888884E-2</v>
      </c>
      <c r="O169" s="137">
        <v>160</v>
      </c>
      <c r="P169" s="108">
        <v>2</v>
      </c>
      <c r="Q169" s="108"/>
      <c r="R169" s="108">
        <v>1</v>
      </c>
      <c r="S169" s="108">
        <v>1</v>
      </c>
      <c r="T169" s="72">
        <f t="shared" si="21"/>
        <v>130</v>
      </c>
      <c r="U169" s="72">
        <f t="shared" si="22"/>
        <v>195.5</v>
      </c>
      <c r="V169" s="72">
        <f t="shared" si="23"/>
        <v>40</v>
      </c>
      <c r="W169" s="78">
        <f>SUM($T$41:T169)/(L169+1)</f>
        <v>80.302325581395351</v>
      </c>
      <c r="X169" s="78">
        <f>SUM($U$41:U169)/(L169+1)</f>
        <v>88.231395348837196</v>
      </c>
      <c r="Y169" s="78">
        <f>SUM($V$41:V169)/(L169+1)</f>
        <v>19.178294573643409</v>
      </c>
      <c r="Z169" s="81">
        <f>SUM($N$42:N169)</f>
        <v>1.5569444444444405</v>
      </c>
      <c r="AA169" s="82">
        <f t="shared" si="28"/>
        <v>0.72981770833333148</v>
      </c>
      <c r="AB169" s="78">
        <f>SUM($T$41:T169)/Z169/24</f>
        <v>277.22569134701229</v>
      </c>
      <c r="AC169" s="78">
        <f>SUM($U$41:U169)/Z169/24</f>
        <v>304.59901873327459</v>
      </c>
      <c r="AD169" s="78">
        <f>SUM($V$41:V169)/Z169/24</f>
        <v>66.208742194469394</v>
      </c>
      <c r="AE169" s="90"/>
      <c r="AF169" s="40">
        <f t="shared" si="29"/>
        <v>128</v>
      </c>
      <c r="AG169" s="116">
        <f t="shared" si="30"/>
        <v>1.8069444444444405</v>
      </c>
      <c r="AH169" s="108"/>
      <c r="AI169" s="108"/>
      <c r="AJ169" s="108"/>
      <c r="AK169" s="108"/>
      <c r="AL169" s="108"/>
      <c r="AM169" s="108"/>
      <c r="AN169" s="108"/>
      <c r="AO169" s="108"/>
      <c r="AP169" s="108"/>
      <c r="AQ169" s="108"/>
      <c r="AR169" s="108"/>
      <c r="AS169" s="108"/>
      <c r="AT169" s="108"/>
      <c r="AU169" s="108"/>
      <c r="AV169" s="156"/>
    </row>
    <row r="170" spans="2:48">
      <c r="B170" s="11">
        <f t="shared" si="24"/>
        <v>129</v>
      </c>
      <c r="C170" s="110">
        <f t="shared" si="35"/>
        <v>1.8208333333333293</v>
      </c>
      <c r="D170" s="22">
        <f t="shared" si="25"/>
        <v>1.388888888888884E-2</v>
      </c>
      <c r="E170" s="109"/>
      <c r="F170" s="109"/>
      <c r="G170" s="109"/>
      <c r="H170" s="109"/>
      <c r="I170" s="10">
        <f t="shared" si="36"/>
        <v>0</v>
      </c>
      <c r="J170" s="10">
        <f t="shared" si="37"/>
        <v>0</v>
      </c>
      <c r="K170" s="10">
        <f t="shared" ref="K170:K174" si="38">G170*20+H170*20</f>
        <v>0</v>
      </c>
      <c r="L170" s="40">
        <f t="shared" si="26"/>
        <v>129</v>
      </c>
      <c r="M170" s="107">
        <v>1.8208333333333293</v>
      </c>
      <c r="N170" s="47">
        <f t="shared" si="27"/>
        <v>1.388888888888884E-2</v>
      </c>
      <c r="O170" s="137"/>
      <c r="P170" s="108"/>
      <c r="Q170" s="108"/>
      <c r="R170" s="108"/>
      <c r="S170" s="108"/>
      <c r="T170" s="72">
        <f t="shared" ref="T170:T175" si="39">P170*$I$22+Q170*$I$18+R170*$I$26+S170*$I$23+AH170*$I$29+AI170*$I$17+AJ170*$I$19+AK170*$I$21+AL170*$I$20+AM170*$I$30+AN170*$I$31+AO170*$I$24+AP170*$I$25+AQ170*$I$27+AR170*$I$28+AT170*$I$33+AS170*$I$32+AU170*$I$34</f>
        <v>0</v>
      </c>
      <c r="U170" s="72">
        <f t="shared" ref="U170:U175" si="40">P170*$J$22+Q170*$J$18+R170*$J$26+S170*$J$23+AH170*$J$29+AI170*$J$17+AJ170*$J$19+AK170*$J$21+AL170*$J$20+AM170*$J$30+AN170*$J$31+AO170*$J$24+AP170*$J$25+AQ170*$J$27+AR170*$J$28+AS170*$J$32+AT170*$J$33+AU170*$J$34</f>
        <v>0</v>
      </c>
      <c r="V170" s="72">
        <f t="shared" ref="V170:V175" si="41">P170*$K$22+Q170*$K$18+R170*$K$26+S170*$K$23+AH170*$K$29+AI170*$K$17+AJ170*$K$19+AK170*$K$21+AL170*$K$20+AM170*$K$30+AN170*$K$31+AO170*$K$24+AP170*$K$25+AQ170*$K$27+AR170*$K$28+AT170*$K$33+AS170*$K$32+AU170*$K$34</f>
        <v>0</v>
      </c>
      <c r="W170" s="78">
        <f>SUM($T$41:T170)/(L170+1)</f>
        <v>79.684615384615384</v>
      </c>
      <c r="X170" s="78">
        <f>SUM($U$41:U170)/(L170+1)</f>
        <v>87.552692307692297</v>
      </c>
      <c r="Y170" s="78">
        <f>SUM($V$41:V170)/(L170+1)</f>
        <v>19.030769230769231</v>
      </c>
      <c r="Z170" s="81">
        <f>SUM($N$42:N170)</f>
        <v>1.5708333333333293</v>
      </c>
      <c r="AA170" s="82">
        <f t="shared" si="28"/>
        <v>0.73062015503875777</v>
      </c>
      <c r="AB170" s="78">
        <f>SUM($T$41:T170)/Z170/24</f>
        <v>274.77453580901926</v>
      </c>
      <c r="AC170" s="78">
        <f>SUM($U$41:U170)/Z170/24</f>
        <v>301.9058355437673</v>
      </c>
      <c r="AD170" s="78">
        <f>SUM($V$41:V170)/Z170/24</f>
        <v>65.623342175066483</v>
      </c>
      <c r="AE170" s="90"/>
      <c r="AF170" s="40">
        <f t="shared" si="29"/>
        <v>129</v>
      </c>
      <c r="AG170" s="116">
        <f t="shared" si="30"/>
        <v>1.8208333333333293</v>
      </c>
      <c r="AH170" s="108"/>
      <c r="AI170" s="108"/>
      <c r="AJ170" s="108"/>
      <c r="AK170" s="108"/>
      <c r="AL170" s="108"/>
      <c r="AM170" s="108"/>
      <c r="AN170" s="108"/>
      <c r="AO170" s="108"/>
      <c r="AP170" s="108"/>
      <c r="AQ170" s="108"/>
      <c r="AR170" s="108"/>
      <c r="AS170" s="108"/>
      <c r="AT170" s="108"/>
      <c r="AU170" s="108"/>
      <c r="AV170" s="156"/>
    </row>
    <row r="171" spans="2:48">
      <c r="B171" s="11">
        <f t="shared" ref="B171:B175" si="42">B170+1</f>
        <v>130</v>
      </c>
      <c r="C171" s="110">
        <f t="shared" si="35"/>
        <v>1.8347222222222181</v>
      </c>
      <c r="D171" s="22">
        <f t="shared" ref="D171:D175" si="43">C171-C170</f>
        <v>1.388888888888884E-2</v>
      </c>
      <c r="E171" s="109">
        <v>1</v>
      </c>
      <c r="F171" s="109">
        <v>1</v>
      </c>
      <c r="G171" s="109">
        <v>1</v>
      </c>
      <c r="H171" s="109">
        <v>1</v>
      </c>
      <c r="I171" s="10">
        <f t="shared" si="36"/>
        <v>218</v>
      </c>
      <c r="J171" s="10">
        <f t="shared" si="37"/>
        <v>177.5</v>
      </c>
      <c r="K171" s="10">
        <f t="shared" si="38"/>
        <v>40</v>
      </c>
      <c r="L171" s="40">
        <f t="shared" ref="L171:L175" si="44">L170+1</f>
        <v>130</v>
      </c>
      <c r="M171" s="107">
        <v>1.8347222222222181</v>
      </c>
      <c r="N171" s="47">
        <f t="shared" ref="N171:N174" si="45">M171-M170</f>
        <v>1.388888888888884E-2</v>
      </c>
      <c r="O171" s="137">
        <v>160</v>
      </c>
      <c r="P171" s="108">
        <v>1</v>
      </c>
      <c r="Q171" s="108">
        <v>1</v>
      </c>
      <c r="R171" s="108">
        <v>1</v>
      </c>
      <c r="S171" s="108">
        <v>1</v>
      </c>
      <c r="T171" s="72">
        <f t="shared" si="39"/>
        <v>218</v>
      </c>
      <c r="U171" s="72">
        <f t="shared" si="40"/>
        <v>177.5</v>
      </c>
      <c r="V171" s="72">
        <f t="shared" si="41"/>
        <v>40</v>
      </c>
      <c r="W171" s="78">
        <f>SUM($T$41:T171)/(L171+1)</f>
        <v>80.74045801526718</v>
      </c>
      <c r="X171" s="78">
        <f>SUM($U$41:U171)/(L171+1)</f>
        <v>88.239312977099232</v>
      </c>
      <c r="Y171" s="78">
        <f>SUM($V$41:V171)/(L171+1)</f>
        <v>19.190839694656489</v>
      </c>
      <c r="Z171" s="81">
        <f>SUM($N$42:N171)</f>
        <v>1.5847222222222181</v>
      </c>
      <c r="AA171" s="82">
        <f t="shared" ref="AA171:AA176" si="46">Z171/(L170+1)*60</f>
        <v>0.73141025641025448</v>
      </c>
      <c r="AB171" s="78">
        <f>SUM($T$41:T171)/Z171/24</f>
        <v>278.09815950920319</v>
      </c>
      <c r="AC171" s="78">
        <f>SUM($U$41:U171)/Z171/24</f>
        <v>303.92681858019358</v>
      </c>
      <c r="AD171" s="78">
        <f>SUM($V$41:V171)/Z171/24</f>
        <v>66.099912357581232</v>
      </c>
      <c r="AE171" s="90"/>
      <c r="AF171" s="40">
        <f t="shared" ref="AF171:AF175" si="47">AF170+1</f>
        <v>130</v>
      </c>
      <c r="AG171" s="116">
        <f t="shared" ref="AG171:AG176" si="48">M171</f>
        <v>1.8347222222222181</v>
      </c>
      <c r="AH171" s="108"/>
      <c r="AI171" s="108"/>
      <c r="AJ171" s="108"/>
      <c r="AK171" s="108"/>
      <c r="AL171" s="108"/>
      <c r="AM171" s="108"/>
      <c r="AN171" s="108"/>
      <c r="AO171" s="108"/>
      <c r="AP171" s="108"/>
      <c r="AQ171" s="108"/>
      <c r="AR171" s="108"/>
      <c r="AS171" s="108"/>
      <c r="AT171" s="108"/>
      <c r="AU171" s="108"/>
      <c r="AV171" s="156"/>
    </row>
    <row r="172" spans="2:48">
      <c r="B172" s="11">
        <f t="shared" si="42"/>
        <v>131</v>
      </c>
      <c r="C172" s="110">
        <f t="shared" si="35"/>
        <v>1.848611111111107</v>
      </c>
      <c r="D172" s="22">
        <f t="shared" si="43"/>
        <v>1.388888888888884E-2</v>
      </c>
      <c r="E172" s="109"/>
      <c r="F172" s="109"/>
      <c r="G172" s="109"/>
      <c r="H172" s="109"/>
      <c r="I172" s="10">
        <f t="shared" si="36"/>
        <v>0</v>
      </c>
      <c r="J172" s="10">
        <f t="shared" si="37"/>
        <v>0</v>
      </c>
      <c r="K172" s="10">
        <f t="shared" si="38"/>
        <v>0</v>
      </c>
      <c r="L172" s="40">
        <f t="shared" si="44"/>
        <v>131</v>
      </c>
      <c r="M172" s="107">
        <v>1.848611111111107</v>
      </c>
      <c r="N172" s="47">
        <f t="shared" si="45"/>
        <v>1.388888888888884E-2</v>
      </c>
      <c r="O172" s="137"/>
      <c r="P172" s="108"/>
      <c r="Q172" s="108"/>
      <c r="R172" s="108"/>
      <c r="S172" s="108"/>
      <c r="T172" s="72">
        <f t="shared" si="39"/>
        <v>0</v>
      </c>
      <c r="U172" s="72">
        <f t="shared" si="40"/>
        <v>0</v>
      </c>
      <c r="V172" s="72">
        <f t="shared" si="41"/>
        <v>0</v>
      </c>
      <c r="W172" s="78">
        <f>SUM($T$41:T172)/(L172+1)</f>
        <v>80.128787878787875</v>
      </c>
      <c r="X172" s="78">
        <f>SUM($U$41:U172)/(L172+1)</f>
        <v>87.570833333333326</v>
      </c>
      <c r="Y172" s="78">
        <f>SUM($V$41:V172)/(L172+1)</f>
        <v>19.045454545454547</v>
      </c>
      <c r="Z172" s="81">
        <f>SUM($N$42:N172)</f>
        <v>1.598611111111107</v>
      </c>
      <c r="AA172" s="82">
        <f t="shared" si="46"/>
        <v>0.73218829516539252</v>
      </c>
      <c r="AB172" s="78">
        <f>SUM($T$41:T172)/Z172/24</f>
        <v>275.68201563857588</v>
      </c>
      <c r="AC172" s="78">
        <f>SUM($U$41:U172)/Z172/24</f>
        <v>301.28627280625614</v>
      </c>
      <c r="AD172" s="78">
        <f>SUM($V$41:V172)/Z172/24</f>
        <v>65.525629887054905</v>
      </c>
      <c r="AE172" s="90"/>
      <c r="AF172" s="40">
        <f t="shared" si="47"/>
        <v>131</v>
      </c>
      <c r="AG172" s="116">
        <f t="shared" si="48"/>
        <v>1.848611111111107</v>
      </c>
      <c r="AH172" s="108"/>
      <c r="AI172" s="108"/>
      <c r="AJ172" s="108"/>
      <c r="AK172" s="108"/>
      <c r="AL172" s="108"/>
      <c r="AM172" s="108"/>
      <c r="AN172" s="108"/>
      <c r="AO172" s="108"/>
      <c r="AP172" s="108"/>
      <c r="AQ172" s="108"/>
      <c r="AR172" s="108"/>
      <c r="AS172" s="108"/>
      <c r="AT172" s="108"/>
      <c r="AU172" s="108"/>
      <c r="AV172" s="156"/>
    </row>
    <row r="173" spans="2:48">
      <c r="B173" s="11">
        <f t="shared" si="42"/>
        <v>132</v>
      </c>
      <c r="C173" s="110">
        <f t="shared" si="35"/>
        <v>1.8624999999999958</v>
      </c>
      <c r="D173" s="22">
        <f t="shared" si="43"/>
        <v>1.388888888888884E-2</v>
      </c>
      <c r="E173" s="109">
        <v>2</v>
      </c>
      <c r="F173" s="109"/>
      <c r="G173" s="109">
        <v>1</v>
      </c>
      <c r="H173" s="109">
        <v>1</v>
      </c>
      <c r="I173" s="10">
        <f t="shared" si="36"/>
        <v>130</v>
      </c>
      <c r="J173" s="10">
        <f t="shared" si="37"/>
        <v>195.5</v>
      </c>
      <c r="K173" s="10">
        <f t="shared" si="38"/>
        <v>40</v>
      </c>
      <c r="L173" s="40">
        <f t="shared" si="44"/>
        <v>132</v>
      </c>
      <c r="M173" s="107">
        <v>1.8624999999999958</v>
      </c>
      <c r="N173" s="47">
        <f t="shared" si="45"/>
        <v>1.388888888888884E-2</v>
      </c>
      <c r="O173" s="137">
        <v>160</v>
      </c>
      <c r="P173" s="108">
        <v>2</v>
      </c>
      <c r="Q173" s="108"/>
      <c r="R173" s="108">
        <v>1</v>
      </c>
      <c r="S173" s="108">
        <v>1</v>
      </c>
      <c r="T173" s="72">
        <f t="shared" si="39"/>
        <v>130</v>
      </c>
      <c r="U173" s="72">
        <f t="shared" si="40"/>
        <v>195.5</v>
      </c>
      <c r="V173" s="72">
        <f t="shared" si="41"/>
        <v>40</v>
      </c>
      <c r="W173" s="78">
        <f>SUM($T$41:T173)/(L173+1)</f>
        <v>80.503759398496243</v>
      </c>
      <c r="X173" s="78">
        <f>SUM($U$41:U173)/(L173+1)</f>
        <v>88.382330827067662</v>
      </c>
      <c r="Y173" s="78">
        <f>SUM($V$41:V173)/(L173+1)</f>
        <v>19.203007518796994</v>
      </c>
      <c r="Z173" s="81">
        <f>SUM($N$42:N173)</f>
        <v>1.6124999999999958</v>
      </c>
      <c r="AA173" s="82">
        <f t="shared" si="46"/>
        <v>0.73295454545454353</v>
      </c>
      <c r="AB173" s="78">
        <f>SUM($T$41:T173)/Z173/24</f>
        <v>276.66666666666737</v>
      </c>
      <c r="AC173" s="78">
        <f>SUM($U$41:U173)/Z173/24</f>
        <v>303.74289405684829</v>
      </c>
      <c r="AD173" s="78">
        <f>SUM($V$41:V173)/Z173/24</f>
        <v>65.994832041343841</v>
      </c>
      <c r="AE173" s="90"/>
      <c r="AF173" s="40">
        <f t="shared" si="47"/>
        <v>132</v>
      </c>
      <c r="AG173" s="116">
        <f t="shared" si="48"/>
        <v>1.8624999999999958</v>
      </c>
      <c r="AH173" s="108"/>
      <c r="AI173" s="108"/>
      <c r="AJ173" s="108"/>
      <c r="AK173" s="108"/>
      <c r="AL173" s="108"/>
      <c r="AM173" s="108"/>
      <c r="AN173" s="108"/>
      <c r="AO173" s="108"/>
      <c r="AP173" s="108"/>
      <c r="AQ173" s="108"/>
      <c r="AR173" s="108"/>
      <c r="AS173" s="108"/>
      <c r="AT173" s="108"/>
      <c r="AU173" s="108"/>
      <c r="AV173" s="156"/>
    </row>
    <row r="174" spans="2:48">
      <c r="B174" s="11">
        <f t="shared" si="42"/>
        <v>133</v>
      </c>
      <c r="C174" s="110">
        <f t="shared" si="35"/>
        <v>1.8763888888888847</v>
      </c>
      <c r="D174" s="22">
        <f t="shared" si="43"/>
        <v>1.388888888888884E-2</v>
      </c>
      <c r="E174" s="109"/>
      <c r="F174" s="109"/>
      <c r="G174" s="109"/>
      <c r="H174" s="109"/>
      <c r="I174" s="10">
        <f t="shared" si="36"/>
        <v>0</v>
      </c>
      <c r="J174" s="10">
        <f t="shared" si="37"/>
        <v>0</v>
      </c>
      <c r="K174" s="10">
        <f t="shared" si="38"/>
        <v>0</v>
      </c>
      <c r="L174" s="40">
        <f t="shared" si="44"/>
        <v>133</v>
      </c>
      <c r="M174" s="107">
        <v>1.8763888888888847</v>
      </c>
      <c r="N174" s="47">
        <f t="shared" si="45"/>
        <v>1.388888888888884E-2</v>
      </c>
      <c r="O174" s="137"/>
      <c r="P174" s="108"/>
      <c r="Q174" s="108"/>
      <c r="R174" s="108"/>
      <c r="S174" s="108"/>
      <c r="T174" s="72">
        <f t="shared" si="39"/>
        <v>0</v>
      </c>
      <c r="U174" s="72">
        <f t="shared" si="40"/>
        <v>0</v>
      </c>
      <c r="V174" s="72">
        <f t="shared" si="41"/>
        <v>0</v>
      </c>
      <c r="W174" s="78">
        <f>SUM($T$41:T174)/(L174+1)</f>
        <v>79.902985074626869</v>
      </c>
      <c r="X174" s="78">
        <f>SUM($U$41:U174)/(L174+1)</f>
        <v>87.722761194029843</v>
      </c>
      <c r="Y174" s="78">
        <f>SUM($V$41:V174)/(L174+1)</f>
        <v>19.059701492537314</v>
      </c>
      <c r="Z174" s="81">
        <f>SUM($N$42:N174)</f>
        <v>1.6263888888888847</v>
      </c>
      <c r="AA174" s="82">
        <f t="shared" si="46"/>
        <v>0.73370927318295553</v>
      </c>
      <c r="AB174" s="78">
        <f>SUM($T$41:T174)/Z174/24</f>
        <v>274.30401366353618</v>
      </c>
      <c r="AC174" s="78">
        <f>SUM($U$41:U174)/Z174/24</f>
        <v>301.14901793339101</v>
      </c>
      <c r="AD174" s="78">
        <f>SUM($V$41:V174)/Z174/24</f>
        <v>65.431255337318703</v>
      </c>
      <c r="AE174" s="90"/>
      <c r="AF174" s="40">
        <f t="shared" si="47"/>
        <v>133</v>
      </c>
      <c r="AG174" s="116">
        <f t="shared" si="48"/>
        <v>1.8763888888888847</v>
      </c>
      <c r="AH174" s="108"/>
      <c r="AI174" s="108"/>
      <c r="AJ174" s="108"/>
      <c r="AK174" s="108"/>
      <c r="AL174" s="108"/>
      <c r="AM174" s="108"/>
      <c r="AN174" s="108"/>
      <c r="AO174" s="108"/>
      <c r="AP174" s="108"/>
      <c r="AQ174" s="108"/>
      <c r="AR174" s="108"/>
      <c r="AS174" s="108"/>
      <c r="AT174" s="108"/>
      <c r="AU174" s="108"/>
      <c r="AV174" s="156"/>
    </row>
    <row r="175" spans="2:48">
      <c r="B175" s="11">
        <f t="shared" si="42"/>
        <v>134</v>
      </c>
      <c r="C175" s="110">
        <f t="shared" si="35"/>
        <v>1.8902777777777735</v>
      </c>
      <c r="D175" s="22">
        <f t="shared" si="43"/>
        <v>1.388888888888884E-2</v>
      </c>
      <c r="E175" s="109"/>
      <c r="F175" s="109"/>
      <c r="G175" s="109"/>
      <c r="H175" s="109"/>
      <c r="I175" s="10">
        <f t="shared" si="36"/>
        <v>0</v>
      </c>
      <c r="J175" s="10">
        <f t="shared" si="37"/>
        <v>0</v>
      </c>
      <c r="K175" s="10">
        <f t="shared" ref="K175" si="49">G175*20+H175*20</f>
        <v>0</v>
      </c>
      <c r="L175" s="40">
        <f t="shared" si="44"/>
        <v>134</v>
      </c>
      <c r="M175" s="107">
        <v>1.8902777777777735</v>
      </c>
      <c r="N175" s="47">
        <f>M175-M174</f>
        <v>1.388888888888884E-2</v>
      </c>
      <c r="O175" s="137"/>
      <c r="P175" s="108"/>
      <c r="Q175" s="108"/>
      <c r="R175" s="108"/>
      <c r="S175" s="108"/>
      <c r="T175" s="72">
        <f t="shared" si="39"/>
        <v>0</v>
      </c>
      <c r="U175" s="72">
        <f t="shared" si="40"/>
        <v>0</v>
      </c>
      <c r="V175" s="72">
        <f t="shared" si="41"/>
        <v>0</v>
      </c>
      <c r="W175" s="78">
        <f>SUM($T$41:T175)/(L175+1)</f>
        <v>79.311111111111117</v>
      </c>
      <c r="X175" s="78">
        <f>SUM($U$41:U175)/(L175+1)</f>
        <v>87.072962962962947</v>
      </c>
      <c r="Y175" s="78">
        <f>SUM($V$41:V175)/(L175+1)</f>
        <v>18.918518518518518</v>
      </c>
      <c r="Z175" s="81">
        <f>SUM($N$42:N175)</f>
        <v>1.6402777777777735</v>
      </c>
      <c r="AA175" s="82">
        <f t="shared" si="46"/>
        <v>0.73445273631840613</v>
      </c>
      <c r="AB175" s="78">
        <f>SUM($T$41:T175)/Z175/24</f>
        <v>271.981371718883</v>
      </c>
      <c r="AC175" s="78">
        <f>SUM($U$41:U175)/Z175/24</f>
        <v>298.59906858594485</v>
      </c>
      <c r="AD175" s="78">
        <f>SUM($V$41:V175)/Z175/24</f>
        <v>64.877222692633538</v>
      </c>
      <c r="AE175" s="90"/>
      <c r="AF175" s="40">
        <f t="shared" si="47"/>
        <v>134</v>
      </c>
      <c r="AG175" s="116">
        <f t="shared" si="48"/>
        <v>1.8902777777777735</v>
      </c>
      <c r="AH175" s="108"/>
      <c r="AI175" s="108"/>
      <c r="AJ175" s="108"/>
      <c r="AK175" s="108"/>
      <c r="AL175" s="108"/>
      <c r="AM175" s="108"/>
      <c r="AN175" s="108"/>
      <c r="AO175" s="108"/>
      <c r="AP175" s="108"/>
      <c r="AQ175" s="108"/>
      <c r="AR175" s="108"/>
      <c r="AS175" s="108"/>
      <c r="AT175" s="108"/>
      <c r="AU175" s="108"/>
      <c r="AV175" s="156"/>
    </row>
    <row r="176" spans="2:48">
      <c r="B176" s="14" t="s">
        <v>44</v>
      </c>
      <c r="C176" s="138">
        <f t="shared" si="35"/>
        <v>1.9041666666666623</v>
      </c>
      <c r="D176" s="139">
        <f>C176-C175</f>
        <v>1.388888888888884E-2</v>
      </c>
      <c r="E176" s="140"/>
      <c r="F176" s="140"/>
      <c r="G176" s="140"/>
      <c r="H176" s="140"/>
      <c r="I176" s="141"/>
      <c r="J176" s="141"/>
      <c r="K176" s="141"/>
      <c r="L176" s="45" t="s">
        <v>44</v>
      </c>
      <c r="M176" s="142">
        <v>1.9041666666666623</v>
      </c>
      <c r="N176" s="143">
        <f>M176-M175</f>
        <v>1.388888888888884E-2</v>
      </c>
      <c r="O176" s="144"/>
      <c r="P176" s="145"/>
      <c r="Q176" s="145"/>
      <c r="R176" s="145"/>
      <c r="S176" s="145"/>
      <c r="T176" s="146"/>
      <c r="U176" s="146"/>
      <c r="V176" s="146"/>
      <c r="W176" s="147"/>
      <c r="X176" s="147"/>
      <c r="Y176" s="147"/>
      <c r="Z176" s="148">
        <f>SUM($N$42:N176)</f>
        <v>1.6541666666666623</v>
      </c>
      <c r="AA176" s="149">
        <f t="shared" si="46"/>
        <v>0.73518518518518328</v>
      </c>
      <c r="AB176" s="147">
        <f>SUM($T$41:T176)/Z176/24</f>
        <v>269.69773299748181</v>
      </c>
      <c r="AC176" s="147">
        <f>SUM($U$41:U176)/Z176/24</f>
        <v>296.09193954660026</v>
      </c>
      <c r="AD176" s="147">
        <f>SUM($V$41:V176)/Z176/24</f>
        <v>64.332493702770947</v>
      </c>
      <c r="AE176" s="150"/>
      <c r="AF176" s="45" t="s">
        <v>44</v>
      </c>
      <c r="AG176" s="151">
        <f t="shared" si="48"/>
        <v>1.9041666666666623</v>
      </c>
      <c r="AH176" s="145"/>
      <c r="AI176" s="145"/>
      <c r="AJ176" s="145"/>
      <c r="AK176" s="145"/>
      <c r="AL176" s="145"/>
      <c r="AM176" s="145"/>
      <c r="AN176" s="145"/>
      <c r="AO176" s="145"/>
      <c r="AP176" s="145"/>
      <c r="AQ176" s="145"/>
      <c r="AR176" s="145"/>
      <c r="AS176" s="145"/>
      <c r="AT176" s="145"/>
      <c r="AU176" s="145"/>
      <c r="AV176" s="157"/>
    </row>
    <row r="177" spans="2:45" s="5" customFormat="1">
      <c r="B177" s="4"/>
      <c r="C177" s="49"/>
      <c r="D177" s="50"/>
      <c r="I177" s="6"/>
      <c r="J177" s="6"/>
      <c r="K177" s="6"/>
      <c r="L177" s="6"/>
      <c r="M177" s="51"/>
      <c r="N177" s="50"/>
      <c r="O177" s="134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83"/>
      <c r="AF177" s="83"/>
      <c r="AG177" s="113"/>
      <c r="AS177" s="65"/>
    </row>
    <row r="178" spans="2:45">
      <c r="H178" s="69" t="s">
        <v>51</v>
      </c>
      <c r="I178" s="9" t="s">
        <v>1</v>
      </c>
      <c r="J178" s="9" t="s">
        <v>35</v>
      </c>
      <c r="K178" s="9" t="s">
        <v>36</v>
      </c>
      <c r="L178" s="76"/>
      <c r="M178" s="21"/>
      <c r="N178" s="21"/>
      <c r="O178" s="135"/>
      <c r="S178" s="68" t="s">
        <v>52</v>
      </c>
      <c r="T178" s="9" t="s">
        <v>1</v>
      </c>
      <c r="U178" s="9" t="s">
        <v>35</v>
      </c>
      <c r="V178" s="9" t="s">
        <v>36</v>
      </c>
      <c r="W178" s="9"/>
      <c r="X178" s="9"/>
      <c r="Y178" s="9"/>
      <c r="Z178" s="9"/>
      <c r="AA178" s="9"/>
      <c r="AB178" s="9"/>
      <c r="AC178" s="9"/>
      <c r="AD178" s="9"/>
      <c r="AE178" s="91"/>
      <c r="AF178" s="91"/>
      <c r="AG178" s="114"/>
      <c r="AS178" s="65"/>
    </row>
    <row r="179" spans="2:45">
      <c r="H179" s="3" t="s">
        <v>11</v>
      </c>
      <c r="I179" s="59">
        <f>SUM(I41:I175)</f>
        <v>10707</v>
      </c>
      <c r="J179" s="59">
        <f t="shared" ref="J179:K179" si="50">SUM(J41:J175)</f>
        <v>11754.849999999999</v>
      </c>
      <c r="K179" s="59">
        <f t="shared" si="50"/>
        <v>2554</v>
      </c>
      <c r="L179" s="77"/>
      <c r="M179" s="60"/>
      <c r="N179" s="60"/>
      <c r="O179" s="136"/>
      <c r="S179" s="3" t="s">
        <v>11</v>
      </c>
      <c r="T179" s="59">
        <f>SUM(T41:T176)</f>
        <v>10707</v>
      </c>
      <c r="U179" s="59">
        <f>SUM(U41:U176)</f>
        <v>11754.849999999999</v>
      </c>
      <c r="V179" s="59">
        <f>SUM(V41:V176)</f>
        <v>2554</v>
      </c>
      <c r="W179" s="77"/>
      <c r="X179" s="77"/>
      <c r="Y179" s="77"/>
      <c r="Z179" s="77"/>
      <c r="AA179" s="77"/>
      <c r="AB179" s="77"/>
      <c r="AC179" s="77"/>
      <c r="AD179" s="77"/>
      <c r="AE179" s="84"/>
      <c r="AF179" s="84"/>
      <c r="AG179" s="115"/>
      <c r="AS179" s="65"/>
    </row>
    <row r="180" spans="2:45">
      <c r="H180" s="7" t="s">
        <v>0</v>
      </c>
      <c r="I180" s="59">
        <f>I179/$B$175</f>
        <v>79.902985074626869</v>
      </c>
      <c r="J180" s="59">
        <f>J179/$B$175</f>
        <v>87.722761194029843</v>
      </c>
      <c r="K180" s="59">
        <f>K179/$B$175</f>
        <v>19.059701492537314</v>
      </c>
      <c r="L180" s="77"/>
      <c r="M180" s="60"/>
      <c r="N180" s="60"/>
      <c r="O180" s="136"/>
      <c r="S180" s="7" t="s">
        <v>0</v>
      </c>
      <c r="T180" s="59">
        <f>T179/$B$175</f>
        <v>79.902985074626869</v>
      </c>
      <c r="U180" s="59">
        <f>U179/$B$175</f>
        <v>87.722761194029843</v>
      </c>
      <c r="V180" s="59">
        <f>V179/$B$175</f>
        <v>19.059701492537314</v>
      </c>
      <c r="W180" s="77"/>
      <c r="X180" s="77"/>
      <c r="Y180" s="77"/>
      <c r="Z180" s="77"/>
      <c r="AA180" s="77"/>
      <c r="AB180" s="77"/>
      <c r="AC180" s="77"/>
      <c r="AD180" s="77"/>
      <c r="AE180" s="84"/>
      <c r="AF180" s="84"/>
      <c r="AG180" s="84"/>
      <c r="AS180" s="65"/>
    </row>
    <row r="181" spans="2:45">
      <c r="H181" s="7" t="s">
        <v>3</v>
      </c>
      <c r="I181" s="64">
        <f>I179/$J$183/24</f>
        <v>269.69773299748181</v>
      </c>
      <c r="J181" s="59">
        <f>J179/$J$183/24</f>
        <v>296.09193954660026</v>
      </c>
      <c r="K181" s="59">
        <f>K179/$J$183/24</f>
        <v>64.332493702770947</v>
      </c>
      <c r="L181" s="77"/>
      <c r="M181" s="60"/>
      <c r="N181" s="60"/>
      <c r="O181" s="136"/>
      <c r="S181" s="7" t="s">
        <v>3</v>
      </c>
      <c r="T181" s="59">
        <f>T179/$U$183/24</f>
        <v>269.69773299748181</v>
      </c>
      <c r="U181" s="59">
        <f>U179/$U$183/24</f>
        <v>296.09193954660026</v>
      </c>
      <c r="V181" s="59">
        <f>V179/$U$183/24</f>
        <v>64.332493702770947</v>
      </c>
      <c r="W181" s="77"/>
      <c r="X181" s="77"/>
      <c r="Y181" s="77"/>
      <c r="Z181" s="77"/>
      <c r="AA181" s="77"/>
      <c r="AB181" s="77"/>
      <c r="AC181" s="77"/>
      <c r="AD181" s="77"/>
      <c r="AE181" s="84"/>
      <c r="AF181" s="84"/>
      <c r="AG181" s="84"/>
      <c r="AS181" s="65"/>
    </row>
    <row r="182" spans="2:45" s="5" customFormat="1" ht="15.75" thickBot="1">
      <c r="B182" s="4"/>
      <c r="C182" s="4"/>
      <c r="D182" s="61"/>
      <c r="H182" s="52"/>
      <c r="I182" s="53"/>
      <c r="J182" s="53"/>
      <c r="K182" s="53"/>
      <c r="L182" s="53"/>
      <c r="M182" s="54"/>
      <c r="N182" s="54"/>
      <c r="O182" s="128"/>
      <c r="S182" s="52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  <c r="AE182" s="85"/>
      <c r="AF182" s="85"/>
      <c r="AG182" s="85"/>
      <c r="AS182" s="65"/>
    </row>
    <row r="183" spans="2:45" ht="15.75" thickBot="1">
      <c r="D183" s="63"/>
      <c r="E183" s="8"/>
      <c r="F183" s="8"/>
      <c r="G183" s="8"/>
      <c r="H183" s="55" t="s">
        <v>45</v>
      </c>
      <c r="I183" s="56"/>
      <c r="J183" s="57">
        <f>SUM(D42:D177)</f>
        <v>1.6541666666666623</v>
      </c>
      <c r="M183" s="62"/>
      <c r="S183" s="55" t="s">
        <v>45</v>
      </c>
      <c r="T183" s="56"/>
      <c r="U183" s="57">
        <f>SUM(N42:N177)</f>
        <v>1.6541666666666623</v>
      </c>
      <c r="AS183" s="65"/>
    </row>
    <row r="184" spans="2:45" ht="15.75" thickBot="1">
      <c r="D184" s="48"/>
      <c r="E184" s="23"/>
      <c r="H184" s="3"/>
      <c r="S184" s="3"/>
      <c r="AS184" s="65"/>
    </row>
    <row r="185" spans="2:45" ht="15.75" thickBot="1">
      <c r="H185" s="55" t="s">
        <v>34</v>
      </c>
      <c r="I185" s="56"/>
      <c r="J185" s="58">
        <f>J183/135*60</f>
        <v>0.73518518518518328</v>
      </c>
      <c r="S185" s="55" t="s">
        <v>34</v>
      </c>
      <c r="T185" s="56"/>
      <c r="U185" s="58">
        <f>U183/135*60</f>
        <v>0.73518518518518328</v>
      </c>
      <c r="AS185" s="65"/>
    </row>
    <row r="188" spans="2:45">
      <c r="C188" s="70" t="s">
        <v>53</v>
      </c>
    </row>
    <row r="190" spans="2:45">
      <c r="C190" s="25" t="s">
        <v>41</v>
      </c>
      <c r="D190" s="2" t="s">
        <v>42</v>
      </c>
      <c r="E190" s="25" t="s">
        <v>39</v>
      </c>
    </row>
    <row r="191" spans="2:45">
      <c r="C191">
        <v>0.1</v>
      </c>
      <c r="D191" s="24">
        <v>2.4</v>
      </c>
      <c r="E191" s="1" t="s">
        <v>43</v>
      </c>
    </row>
    <row r="192" spans="2:45">
      <c r="C192" s="31">
        <f t="shared" ref="C192:C200" si="51">$C$191*(D192/$D$191)</f>
        <v>1.0416666666666668E-2</v>
      </c>
      <c r="D192" s="32">
        <v>0.25</v>
      </c>
      <c r="E192" s="28">
        <v>15</v>
      </c>
    </row>
    <row r="193" spans="3:5">
      <c r="C193" s="33">
        <f t="shared" si="51"/>
        <v>1.1111111111111113E-2</v>
      </c>
      <c r="D193" s="34">
        <f>E193/60</f>
        <v>0.26666666666666666</v>
      </c>
      <c r="E193" s="29">
        <v>16</v>
      </c>
    </row>
    <row r="194" spans="3:5">
      <c r="C194" s="33">
        <f t="shared" si="51"/>
        <v>1.1805555555555555E-2</v>
      </c>
      <c r="D194" s="34">
        <f t="shared" ref="D194:D200" si="52">E194/60</f>
        <v>0.28333333333333333</v>
      </c>
      <c r="E194" s="29">
        <v>17</v>
      </c>
    </row>
    <row r="195" spans="3:5">
      <c r="C195" s="33">
        <f t="shared" si="51"/>
        <v>1.2500000000000001E-2</v>
      </c>
      <c r="D195" s="34">
        <f t="shared" si="52"/>
        <v>0.3</v>
      </c>
      <c r="E195" s="29">
        <v>18</v>
      </c>
    </row>
    <row r="196" spans="3:5">
      <c r="C196" s="33">
        <f t="shared" si="51"/>
        <v>1.3194444444444446E-2</v>
      </c>
      <c r="D196" s="34">
        <f t="shared" si="52"/>
        <v>0.31666666666666665</v>
      </c>
      <c r="E196" s="29">
        <v>19</v>
      </c>
    </row>
    <row r="197" spans="3:5">
      <c r="C197" s="33">
        <f t="shared" si="51"/>
        <v>1.388888888888889E-2</v>
      </c>
      <c r="D197" s="34">
        <f t="shared" si="52"/>
        <v>0.33333333333333331</v>
      </c>
      <c r="E197" s="29">
        <v>20</v>
      </c>
    </row>
    <row r="198" spans="3:5">
      <c r="C198" s="33">
        <f t="shared" si="51"/>
        <v>1.5277777777777777E-2</v>
      </c>
      <c r="D198" s="35">
        <f t="shared" si="52"/>
        <v>0.36666666666666664</v>
      </c>
      <c r="E198" s="29">
        <v>22</v>
      </c>
    </row>
    <row r="199" spans="3:5">
      <c r="C199" s="33">
        <f t="shared" si="51"/>
        <v>1.7361111111111115E-2</v>
      </c>
      <c r="D199" s="35">
        <f t="shared" si="52"/>
        <v>0.41666666666666669</v>
      </c>
      <c r="E199" s="29">
        <v>25</v>
      </c>
    </row>
    <row r="200" spans="3:5">
      <c r="C200" s="36">
        <f t="shared" si="51"/>
        <v>2.0833333333333336E-2</v>
      </c>
      <c r="D200" s="37">
        <f t="shared" si="52"/>
        <v>0.5</v>
      </c>
      <c r="E200" s="30">
        <v>30</v>
      </c>
    </row>
  </sheetData>
  <sheetProtection selectLockedCells="1"/>
  <mergeCells count="7">
    <mergeCell ref="AH36:AT36"/>
    <mergeCell ref="W38:AD38"/>
    <mergeCell ref="G15:K15"/>
    <mergeCell ref="B2:F2"/>
    <mergeCell ref="B1:F1"/>
    <mergeCell ref="P36:S36"/>
    <mergeCell ref="B4:K5"/>
  </mergeCells>
  <pageMargins left="0.7" right="0.7" top="0.75" bottom="0.75" header="0.3" footer="0.3"/>
  <pageSetup scale="55" orientation="portrait" horizontalDpi="300" verticalDpi="300" r:id="rId1"/>
  <colBreaks count="3" manualBreakCount="3">
    <brk id="11" max="183" man="1"/>
    <brk id="22" max="183" man="1"/>
    <brk id="31" max="18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Worksheet</vt:lpstr>
      <vt:lpstr>Worksheet!Print_Area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Remington</dc:creator>
  <cp:lastModifiedBy>Dave Remington</cp:lastModifiedBy>
  <cp:lastPrinted>2007-06-10T05:40:11Z</cp:lastPrinted>
  <dcterms:created xsi:type="dcterms:W3CDTF">2007-06-09T02:33:21Z</dcterms:created>
  <dcterms:modified xsi:type="dcterms:W3CDTF">2008-03-15T20:00:01Z</dcterms:modified>
</cp:coreProperties>
</file>